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" sheetId="1" r:id="rId1"/>
  </sheets>
  <definedNames>
    <definedName name="_xlnm.Print_Area" localSheetId="0">'ДВ'!$A$1:$K$78</definedName>
  </definedNames>
  <calcPr fullCalcOnLoad="1"/>
</workbook>
</file>

<file path=xl/sharedStrings.xml><?xml version="1.0" encoding="utf-8"?>
<sst xmlns="http://schemas.openxmlformats.org/spreadsheetml/2006/main" count="123" uniqueCount="84">
  <si>
    <t>п.м.</t>
  </si>
  <si>
    <t>Н.И. Гребенкин</t>
  </si>
  <si>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</si>
  <si>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</si>
  <si>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</si>
  <si>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</si>
  <si>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</si>
  <si>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</si>
  <si>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</si>
  <si>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</si>
  <si>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СОГЛАСОВАНО:</t>
  </si>
  <si>
    <t>Утверждаю</t>
  </si>
  <si>
    <t>ДЕФЕКТНАЯ ВЕДОМОСТЬ</t>
  </si>
  <si>
    <t>Полы</t>
  </si>
  <si>
    <r>
      <t>м</t>
    </r>
    <r>
      <rPr>
        <vertAlign val="superscript"/>
        <sz val="10"/>
        <rFont val="Arial"/>
        <family val="2"/>
      </rPr>
      <t>2</t>
    </r>
  </si>
  <si>
    <t>Стены</t>
  </si>
  <si>
    <t>Начальник ОРСР РСД АО "АБС Русь"</t>
  </si>
  <si>
    <t>В.А. Гурьева</t>
  </si>
  <si>
    <t>"_____"______________2021г.</t>
  </si>
  <si>
    <t>Согласовано</t>
  </si>
  <si>
    <t>Генеральный директор</t>
  </si>
  <si>
    <t>Устройство металлических дверных порогов</t>
  </si>
  <si>
    <t>Технический директор по ОФ АО "АБС ЗЭиМ Автоматизация"</t>
  </si>
  <si>
    <t>__________________/ /</t>
  </si>
  <si>
    <t>Демонтаж деревянных полов на лагах</t>
  </si>
  <si>
    <t>Потолок</t>
  </si>
  <si>
    <r>
      <t>м</t>
    </r>
    <r>
      <rPr>
        <vertAlign val="superscript"/>
        <sz val="10"/>
        <rFont val="Arial"/>
        <family val="2"/>
      </rPr>
      <t>3</t>
    </r>
  </si>
  <si>
    <t>Монтаж водоотводящего желоба d 150мм</t>
  </si>
  <si>
    <t>шт</t>
  </si>
  <si>
    <t xml:space="preserve">крюк пластиковый </t>
  </si>
  <si>
    <t>Устройство штробы в кирпичной кладки с герметизацией</t>
  </si>
  <si>
    <t>ОАО "ВНИИР-Прогресс</t>
  </si>
  <si>
    <t>__________________/ П.В. Литвиненко /</t>
  </si>
  <si>
    <t>на косметический ремонт помещения 3012 цокольный этаж опытный корпус в осях З-К/1</t>
  </si>
  <si>
    <t>Демонтаж линолеума 2 слоя</t>
  </si>
  <si>
    <t>Устройство покрытия полов из керамогранита 30х30</t>
  </si>
  <si>
    <t>Демонтаж цементно-песчанной стяжки</t>
  </si>
  <si>
    <t>Демонтаж бетонного основания пола толщиной 15 см</t>
  </si>
  <si>
    <t>Устройство надбетонки из Ц.П.Р М100 толщиной 30 мм</t>
  </si>
  <si>
    <t>Устройство самоклеющейся гидроизоляции в 1 слой с заводом на стены 500 мм выше уровня пола</t>
  </si>
  <si>
    <t xml:space="preserve">Устройство бетонных полов с армированием </t>
  </si>
  <si>
    <t>Бетон М 300, t =150 мм. 
Армирование в 2 сетки :
-нижняя сетка арматура А500С d 10 мм , ячейка сетки 200*200 мм - вес 141 кг
-верхняя сетка сетка сварная из проволоки Вр-1 100*100*4мм - вес 33,25 кг</t>
  </si>
  <si>
    <t xml:space="preserve">Устройство стяжки пола толщиной 50 мм </t>
  </si>
  <si>
    <t>Покрытие бетонного основания грунтовкой за 1 раз</t>
  </si>
  <si>
    <t>Облицовка стен ГКЛВ, дверных откосов</t>
  </si>
  <si>
    <t>Огрунтовка стен за 1 раз</t>
  </si>
  <si>
    <t>Облицовка стен керамогранитом на Н-2,4м</t>
  </si>
  <si>
    <t>Устройство потолков из вагонки ПВХ на металлическом каркасе</t>
  </si>
  <si>
    <t>Проемы</t>
  </si>
  <si>
    <t>Демонтаж межкомнатных дверей</t>
  </si>
  <si>
    <t>Замена деревянного окна на пластиковое размером bхh 1,33х1,44</t>
  </si>
  <si>
    <t>Монтаж пластиковых дверей размером bхh 0,85х2,03, 1,35х1,9</t>
  </si>
  <si>
    <t>Разборка кровельного покрытия из фальцевой кровли</t>
  </si>
  <si>
    <t>Капитальный ремонт кровли пристроя в осях1/З-К</t>
  </si>
  <si>
    <t>Разборка деревянной обрешетки с прозорами</t>
  </si>
  <si>
    <t xml:space="preserve">Разборка утеплителя </t>
  </si>
  <si>
    <t>Демонтаж стропильной системы из доски 50*150 мм</t>
  </si>
  <si>
    <t>с шагом 0,59 м</t>
  </si>
  <si>
    <t>Монтаж стропильной системы из доски 50*150 мм</t>
  </si>
  <si>
    <t>Разборка карнизных подшивок из доски 50*150 мм</t>
  </si>
  <si>
    <t>Устройство пароизоляции в 1 слой</t>
  </si>
  <si>
    <t xml:space="preserve">Монтаж деревянных досок 25*100 мм на стропильную доску </t>
  </si>
  <si>
    <t>для крепления утеплителя</t>
  </si>
  <si>
    <t>Устройство утепления из базальтовой минеральной ваты в 3 слоя</t>
  </si>
  <si>
    <t>утеплитель "Урса" p=45 кг/м3</t>
  </si>
  <si>
    <t xml:space="preserve">Монтаж паро-гидроизоляции в 1 слой </t>
  </si>
  <si>
    <t>Изоспан A 110гр/м2(рул-70м2)рул</t>
  </si>
  <si>
    <t xml:space="preserve">Устройство контр обрешетки из бруска 30*30 мм </t>
  </si>
  <si>
    <t>Устройство деревянной обрешетки с прозорами</t>
  </si>
  <si>
    <t>Доска 25*100 мм</t>
  </si>
  <si>
    <t xml:space="preserve">Устройство кровельного покрытия из профнастила </t>
  </si>
  <si>
    <t>Профнастил НС-35, Ral 3005 ; t=0,65мм</t>
  </si>
  <si>
    <t>Монтаж стальных крюков водосточной системы</t>
  </si>
  <si>
    <t>Устройство деревянного каркаса для подшивки карнизов</t>
  </si>
  <si>
    <t>Доска 25*150 мм - 18 п.м (0,07 м3)
Брусок 50*50 мм - 24 п.м (0,06 м3)</t>
  </si>
  <si>
    <t>Обшивка карнизов софитами</t>
  </si>
  <si>
    <t>Устройство мелких покрытий из листовой стали</t>
  </si>
  <si>
    <t>Коньковая планка S=300мм,t=0,55мм - 14 п.м
Карнизная планка S=300мм,t=0,55мм - 26 п.м</t>
  </si>
  <si>
    <t>50 % от общей площади вент. софиты</t>
  </si>
  <si>
    <t>Монтаж водосточной воронки 150/100 мм</t>
  </si>
  <si>
    <t>Монтаж водосточной трубы d 100 мм</t>
  </si>
  <si>
    <t>Установка колен водостока d 100 мм</t>
  </si>
  <si>
    <t xml:space="preserve">Обработка всех деревянных элементов огне-биозщитными состами </t>
  </si>
  <si>
    <t xml:space="preserve">Сенег Огне-Био Проф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</si>
</sst>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_-* #,##0.0_р_._-;\-* #,##0.0_р_._-;_-* &quot;-&quot;??_р_.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49" fillId="33" borderId="0" xfId="0" applyFont="1" applyFill="1" applyBorder="1" applyAlignment="1">
      <alignment horizontal="left"/>
    </xf>
    <xf numFmtId="2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42" applyFill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33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3" fillId="0" borderId="0" xfId="42" applyFont="1" applyFill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8"/>
  <sheetViews>
    <sheetView tabSelected="1" view="pageBreakPreview" zoomScaleSheetLayoutView="100" zoomScalePageLayoutView="0" workbookViewId="0" topLeftCell="A53">
      <selection activeCell="B65" sqref="B65:F65"/>
    </sheetView>
  </sheetViews>
  <sheetFormatPr defaultColWidth="9.140625" defaultRowHeight="12.75"/>
  <cols>
    <col min="1" max="1" width="9.140625" style="24" customWidth="1"/>
    <col min="6" max="6" width="28.7109375" style="0" customWidth="1"/>
    <col min="7" max="7" width="9.28125" style="29" bestFit="1" customWidth="1"/>
    <col min="8" max="8" width="9.140625" style="24" customWidth="1"/>
    <col min="10" max="10" width="10.8515625" style="0" customWidth="1"/>
    <col min="11" max="11" width="16.00390625" style="0" customWidth="1"/>
  </cols>
  <sheetData>
    <row r="1" spans="7:11" ht="12.75" customHeight="1">
      <c r="G1" s="9"/>
      <c r="H1" s="9"/>
      <c r="I1" s="9"/>
      <c r="J1" s="9"/>
      <c r="K1" s="9"/>
    </row>
    <row r="2" spans="7:11" ht="12.75" customHeight="1">
      <c r="G2" s="9"/>
      <c r="H2" s="9"/>
      <c r="I2" s="9"/>
      <c r="J2" s="9"/>
      <c r="K2" s="9"/>
    </row>
    <row r="5" spans="1:90" ht="15.75">
      <c r="A5" s="10" t="s">
        <v>19</v>
      </c>
      <c r="B5" s="36"/>
      <c r="C5" s="37"/>
      <c r="D5" s="38"/>
      <c r="F5" s="8"/>
      <c r="G5" s="23"/>
      <c r="H5" s="10" t="s">
        <v>11</v>
      </c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</row>
    <row r="6" spans="1:90" ht="12.75">
      <c r="A6" s="11"/>
      <c r="B6" s="39"/>
      <c r="C6" s="11"/>
      <c r="D6" s="22"/>
      <c r="F6" s="8"/>
      <c r="G6" s="23"/>
      <c r="H6" s="11" t="s">
        <v>20</v>
      </c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</row>
    <row r="7" spans="1:90" ht="12.75">
      <c r="A7" s="11"/>
      <c r="B7" s="39"/>
      <c r="C7" s="11"/>
      <c r="D7" s="22"/>
      <c r="F7" s="8"/>
      <c r="G7" s="23"/>
      <c r="H7" s="11" t="s">
        <v>31</v>
      </c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90" ht="12.75">
      <c r="A8" s="12" t="s">
        <v>23</v>
      </c>
      <c r="B8" s="39"/>
      <c r="C8" s="12"/>
      <c r="D8" s="22"/>
      <c r="F8" s="8"/>
      <c r="G8" s="23"/>
      <c r="H8" s="12" t="s">
        <v>32</v>
      </c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90" ht="12.75">
      <c r="A9" s="11" t="s">
        <v>18</v>
      </c>
      <c r="B9" s="39"/>
      <c r="C9" s="11"/>
      <c r="D9" s="22"/>
      <c r="F9" s="8"/>
      <c r="G9" s="23"/>
      <c r="H9" s="11" t="s">
        <v>18</v>
      </c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90" ht="12.75">
      <c r="A10" s="11"/>
      <c r="B10" s="39"/>
      <c r="C10" s="11"/>
      <c r="D10" s="11"/>
      <c r="F10" s="8"/>
      <c r="G10" s="23"/>
      <c r="H10" s="40"/>
      <c r="I10" s="9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10" ht="12.75">
      <c r="A11" s="11" t="s">
        <v>2</v>
      </c>
      <c r="B11" s="39"/>
      <c r="C11" s="11"/>
      <c r="D11" s="11"/>
      <c r="E11" s="2"/>
      <c r="F11" s="2"/>
      <c r="G11" s="24"/>
      <c r="H11" s="11" t="s">
        <v>2</v>
      </c>
      <c r="I11" s="9"/>
      <c r="J11" s="9"/>
    </row>
    <row r="12" spans="7:11" ht="12.75" customHeight="1">
      <c r="G12" s="9"/>
      <c r="H12" s="9"/>
      <c r="I12" s="9"/>
      <c r="J12" s="9"/>
      <c r="K12" s="9"/>
    </row>
    <row r="13" spans="2:7" ht="12.75" customHeight="1">
      <c r="B13" s="13"/>
      <c r="C13" s="14"/>
      <c r="D13" s="14"/>
      <c r="E13" s="14"/>
      <c r="F13" s="41"/>
      <c r="G13" s="24"/>
    </row>
    <row r="14" spans="2:7" ht="12.75" customHeight="1">
      <c r="B14" s="13"/>
      <c r="C14" s="14"/>
      <c r="D14" s="14"/>
      <c r="E14" s="14"/>
      <c r="F14" s="15"/>
      <c r="G14" s="24"/>
    </row>
    <row r="15" spans="1:11" ht="15">
      <c r="A15" s="62" t="s">
        <v>12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5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7" ht="14.25">
      <c r="A17" s="25"/>
      <c r="B17" s="16"/>
      <c r="C17" s="16"/>
      <c r="D17" s="16"/>
      <c r="E17" s="16"/>
      <c r="F17" s="16"/>
      <c r="G17" s="25"/>
    </row>
    <row r="18" spans="1:7" ht="14.25">
      <c r="A18" s="25"/>
      <c r="B18" s="16"/>
      <c r="C18" s="16"/>
      <c r="D18" s="16"/>
      <c r="E18" s="16"/>
      <c r="F18" s="16"/>
      <c r="G18" s="25"/>
    </row>
    <row r="19" spans="1:11" ht="12.75" customHeight="1">
      <c r="A19" s="68" t="s">
        <v>3</v>
      </c>
      <c r="B19" s="70" t="s">
        <v>4</v>
      </c>
      <c r="C19" s="71"/>
      <c r="D19" s="71"/>
      <c r="E19" s="71"/>
      <c r="F19" s="72"/>
      <c r="G19" s="21" t="s">
        <v>5</v>
      </c>
      <c r="H19" s="21" t="s">
        <v>7</v>
      </c>
      <c r="I19" s="76" t="s">
        <v>9</v>
      </c>
      <c r="J19" s="77"/>
      <c r="K19" s="77"/>
    </row>
    <row r="20" spans="1:11" ht="12.75" customHeight="1">
      <c r="A20" s="69"/>
      <c r="B20" s="73"/>
      <c r="C20" s="74"/>
      <c r="D20" s="74"/>
      <c r="E20" s="74"/>
      <c r="F20" s="75"/>
      <c r="G20" s="18" t="s">
        <v>6</v>
      </c>
      <c r="H20" s="18" t="s">
        <v>8</v>
      </c>
      <c r="I20" s="78"/>
      <c r="J20" s="79"/>
      <c r="K20" s="79"/>
    </row>
    <row r="21" spans="1:13" ht="12.75">
      <c r="A21" s="19"/>
      <c r="B21" s="65" t="s">
        <v>13</v>
      </c>
      <c r="C21" s="66"/>
      <c r="D21" s="66"/>
      <c r="E21" s="66"/>
      <c r="F21" s="67"/>
      <c r="G21" s="26"/>
      <c r="H21" s="19"/>
      <c r="I21" s="49"/>
      <c r="J21" s="49"/>
      <c r="K21" s="49"/>
      <c r="M21" s="42"/>
    </row>
    <row r="22" spans="1:11" ht="14.25">
      <c r="A22" s="19">
        <v>1</v>
      </c>
      <c r="B22" s="53" t="s">
        <v>34</v>
      </c>
      <c r="C22" s="54"/>
      <c r="D22" s="54"/>
      <c r="E22" s="54"/>
      <c r="F22" s="55"/>
      <c r="G22" s="34" t="s">
        <v>14</v>
      </c>
      <c r="H22" s="26">
        <f>7.24*2.74</f>
        <v>19.837600000000002</v>
      </c>
      <c r="I22" s="58"/>
      <c r="J22" s="51"/>
      <c r="K22" s="52"/>
    </row>
    <row r="23" spans="1:11" ht="14.25">
      <c r="A23" s="19">
        <v>2</v>
      </c>
      <c r="B23" s="53" t="s">
        <v>24</v>
      </c>
      <c r="C23" s="54"/>
      <c r="D23" s="54"/>
      <c r="E23" s="54"/>
      <c r="F23" s="55"/>
      <c r="G23" s="34" t="s">
        <v>14</v>
      </c>
      <c r="H23" s="26">
        <f>2.74*2.47</f>
        <v>6.767800000000001</v>
      </c>
      <c r="I23" s="58"/>
      <c r="J23" s="51"/>
      <c r="K23" s="52"/>
    </row>
    <row r="24" spans="1:11" ht="14.25">
      <c r="A24" s="19">
        <v>3</v>
      </c>
      <c r="B24" s="53" t="s">
        <v>36</v>
      </c>
      <c r="C24" s="54"/>
      <c r="D24" s="54"/>
      <c r="E24" s="54"/>
      <c r="F24" s="55"/>
      <c r="G24" s="34" t="s">
        <v>14</v>
      </c>
      <c r="H24" s="26">
        <f>H22</f>
        <v>19.837600000000002</v>
      </c>
      <c r="I24" s="58"/>
      <c r="J24" s="51"/>
      <c r="K24" s="52"/>
    </row>
    <row r="25" spans="1:11" ht="14.25">
      <c r="A25" s="19">
        <v>4</v>
      </c>
      <c r="B25" s="53" t="s">
        <v>37</v>
      </c>
      <c r="C25" s="54"/>
      <c r="D25" s="54"/>
      <c r="E25" s="54"/>
      <c r="F25" s="55"/>
      <c r="G25" s="34" t="s">
        <v>14</v>
      </c>
      <c r="H25" s="26">
        <f>H22</f>
        <v>19.837600000000002</v>
      </c>
      <c r="I25" s="58"/>
      <c r="J25" s="51"/>
      <c r="K25" s="52"/>
    </row>
    <row r="26" spans="1:11" ht="14.25">
      <c r="A26" s="19">
        <v>5</v>
      </c>
      <c r="B26" s="53" t="s">
        <v>38</v>
      </c>
      <c r="C26" s="54"/>
      <c r="D26" s="54"/>
      <c r="E26" s="54"/>
      <c r="F26" s="55"/>
      <c r="G26" s="34" t="s">
        <v>14</v>
      </c>
      <c r="H26" s="26">
        <f>7.24*2.74</f>
        <v>19.837600000000002</v>
      </c>
      <c r="I26" s="58"/>
      <c r="J26" s="51"/>
      <c r="K26" s="52"/>
    </row>
    <row r="27" spans="1:11" ht="28.5" customHeight="1">
      <c r="A27" s="19">
        <v>6</v>
      </c>
      <c r="B27" s="56" t="s">
        <v>39</v>
      </c>
      <c r="C27" s="54"/>
      <c r="D27" s="54"/>
      <c r="E27" s="54"/>
      <c r="F27" s="55"/>
      <c r="G27" s="34" t="s">
        <v>14</v>
      </c>
      <c r="H27" s="26">
        <f>7.24*2.74+(7.24+2.74)*2*0.5</f>
        <v>29.817600000000002</v>
      </c>
      <c r="I27" s="58"/>
      <c r="J27" s="51"/>
      <c r="K27" s="52"/>
    </row>
    <row r="28" spans="1:11" ht="75.75" customHeight="1">
      <c r="A28" s="19">
        <v>7</v>
      </c>
      <c r="B28" s="59" t="s">
        <v>40</v>
      </c>
      <c r="C28" s="60"/>
      <c r="D28" s="60"/>
      <c r="E28" s="60"/>
      <c r="F28" s="61"/>
      <c r="G28" s="34" t="s">
        <v>14</v>
      </c>
      <c r="H28" s="26">
        <f>H22</f>
        <v>19.837600000000002</v>
      </c>
      <c r="I28" s="80" t="s">
        <v>41</v>
      </c>
      <c r="J28" s="81"/>
      <c r="K28" s="82"/>
    </row>
    <row r="29" spans="1:11" ht="13.5" customHeight="1">
      <c r="A29" s="19">
        <v>8</v>
      </c>
      <c r="B29" s="53" t="s">
        <v>42</v>
      </c>
      <c r="C29" s="54"/>
      <c r="D29" s="54"/>
      <c r="E29" s="54"/>
      <c r="F29" s="55"/>
      <c r="G29" s="34" t="s">
        <v>14</v>
      </c>
      <c r="H29" s="35">
        <f>H22</f>
        <v>19.837600000000002</v>
      </c>
      <c r="I29" s="58"/>
      <c r="J29" s="51"/>
      <c r="K29" s="52"/>
    </row>
    <row r="30" spans="1:11" ht="14.25">
      <c r="A30" s="19">
        <v>9</v>
      </c>
      <c r="B30" s="56" t="s">
        <v>43</v>
      </c>
      <c r="C30" s="54"/>
      <c r="D30" s="54"/>
      <c r="E30" s="54"/>
      <c r="F30" s="55"/>
      <c r="G30" s="34" t="s">
        <v>14</v>
      </c>
      <c r="H30" s="26">
        <f>H22</f>
        <v>19.837600000000002</v>
      </c>
      <c r="I30" s="57"/>
      <c r="J30" s="51"/>
      <c r="K30" s="52"/>
    </row>
    <row r="31" spans="1:11" ht="24.75" customHeight="1">
      <c r="A31" s="19">
        <v>10</v>
      </c>
      <c r="B31" s="59" t="s">
        <v>35</v>
      </c>
      <c r="C31" s="60"/>
      <c r="D31" s="60"/>
      <c r="E31" s="60"/>
      <c r="F31" s="61"/>
      <c r="G31" s="34" t="s">
        <v>14</v>
      </c>
      <c r="H31" s="26">
        <f>H22</f>
        <v>19.837600000000002</v>
      </c>
      <c r="I31" s="80"/>
      <c r="J31" s="81"/>
      <c r="K31" s="82"/>
    </row>
    <row r="32" spans="1:11" ht="13.5" customHeight="1">
      <c r="A32" s="19">
        <v>11</v>
      </c>
      <c r="B32" s="53" t="s">
        <v>21</v>
      </c>
      <c r="C32" s="54"/>
      <c r="D32" s="54"/>
      <c r="E32" s="54"/>
      <c r="F32" s="55"/>
      <c r="G32" s="35" t="s">
        <v>0</v>
      </c>
      <c r="H32" s="34">
        <f>0.9+1.35</f>
        <v>2.25</v>
      </c>
      <c r="I32" s="58"/>
      <c r="J32" s="51"/>
      <c r="K32" s="52"/>
    </row>
    <row r="33" spans="1:11" ht="13.5" customHeight="1">
      <c r="A33" s="19"/>
      <c r="B33" s="83"/>
      <c r="C33" s="84"/>
      <c r="D33" s="84"/>
      <c r="E33" s="84"/>
      <c r="F33" s="85"/>
      <c r="G33" s="35"/>
      <c r="H33" s="34"/>
      <c r="I33" s="58"/>
      <c r="J33" s="51"/>
      <c r="K33" s="52"/>
    </row>
    <row r="34" spans="1:11" ht="12.75" customHeight="1">
      <c r="A34" s="19"/>
      <c r="B34" s="65" t="s">
        <v>15</v>
      </c>
      <c r="C34" s="66"/>
      <c r="D34" s="66"/>
      <c r="E34" s="66"/>
      <c r="F34" s="67"/>
      <c r="G34" s="34"/>
      <c r="H34" s="34"/>
      <c r="I34" s="49"/>
      <c r="J34" s="49"/>
      <c r="K34" s="49"/>
    </row>
    <row r="35" spans="1:11" ht="14.25">
      <c r="A35" s="19">
        <v>12</v>
      </c>
      <c r="B35" s="48" t="s">
        <v>44</v>
      </c>
      <c r="C35" s="49"/>
      <c r="D35" s="49"/>
      <c r="E35" s="49"/>
      <c r="F35" s="49"/>
      <c r="G35" s="34" t="s">
        <v>14</v>
      </c>
      <c r="H35" s="35">
        <f>(7.24+2.74)*2*2.4-2.03*0.85-1.35*1.9-1.33*1.44</f>
        <v>41.69830000000001</v>
      </c>
      <c r="I35" s="50"/>
      <c r="J35" s="51"/>
      <c r="K35" s="52"/>
    </row>
    <row r="36" spans="1:11" ht="14.25">
      <c r="A36" s="19">
        <v>13</v>
      </c>
      <c r="B36" s="48" t="s">
        <v>45</v>
      </c>
      <c r="C36" s="49"/>
      <c r="D36" s="49"/>
      <c r="E36" s="49"/>
      <c r="F36" s="49"/>
      <c r="G36" s="34" t="s">
        <v>14</v>
      </c>
      <c r="H36" s="35">
        <f>H35</f>
        <v>41.69830000000001</v>
      </c>
      <c r="I36" s="50"/>
      <c r="J36" s="51"/>
      <c r="K36" s="52"/>
    </row>
    <row r="37" spans="1:11" ht="14.25">
      <c r="A37" s="19">
        <v>14</v>
      </c>
      <c r="B37" s="48" t="s">
        <v>46</v>
      </c>
      <c r="C37" s="49"/>
      <c r="D37" s="49"/>
      <c r="E37" s="49"/>
      <c r="F37" s="49"/>
      <c r="G37" s="34" t="s">
        <v>14</v>
      </c>
      <c r="H37" s="35">
        <f>H35</f>
        <v>41.69830000000001</v>
      </c>
      <c r="I37" s="50"/>
      <c r="J37" s="51"/>
      <c r="K37" s="52"/>
    </row>
    <row r="38" spans="1:11" ht="12.75">
      <c r="A38" s="19"/>
      <c r="B38" s="48"/>
      <c r="C38" s="49"/>
      <c r="D38" s="49"/>
      <c r="E38" s="49"/>
      <c r="F38" s="49"/>
      <c r="G38" s="34"/>
      <c r="H38" s="35"/>
      <c r="I38" s="50"/>
      <c r="J38" s="51"/>
      <c r="K38" s="52"/>
    </row>
    <row r="39" spans="1:11" ht="12.75" customHeight="1">
      <c r="A39" s="19"/>
      <c r="B39" s="65" t="s">
        <v>48</v>
      </c>
      <c r="C39" s="66"/>
      <c r="D39" s="66"/>
      <c r="E39" s="66"/>
      <c r="F39" s="67"/>
      <c r="G39" s="34"/>
      <c r="H39" s="34"/>
      <c r="I39" s="49"/>
      <c r="J39" s="49"/>
      <c r="K39" s="49"/>
    </row>
    <row r="40" spans="1:11" ht="14.25">
      <c r="A40" s="19">
        <v>15</v>
      </c>
      <c r="B40" s="48" t="s">
        <v>49</v>
      </c>
      <c r="C40" s="49"/>
      <c r="D40" s="49"/>
      <c r="E40" s="49"/>
      <c r="F40" s="49"/>
      <c r="G40" s="34" t="s">
        <v>14</v>
      </c>
      <c r="H40" s="35">
        <f>2.03*0.85+1.35*1.9</f>
        <v>4.2905</v>
      </c>
      <c r="I40" s="50"/>
      <c r="J40" s="51"/>
      <c r="K40" s="52"/>
    </row>
    <row r="41" spans="1:11" ht="14.25">
      <c r="A41" s="19">
        <v>16</v>
      </c>
      <c r="B41" s="48" t="s">
        <v>51</v>
      </c>
      <c r="C41" s="49"/>
      <c r="D41" s="49"/>
      <c r="E41" s="49"/>
      <c r="F41" s="49"/>
      <c r="G41" s="34" t="s">
        <v>14</v>
      </c>
      <c r="H41" s="35">
        <f>H40</f>
        <v>4.2905</v>
      </c>
      <c r="I41" s="50"/>
      <c r="J41" s="51"/>
      <c r="K41" s="52"/>
    </row>
    <row r="42" spans="1:11" ht="14.25">
      <c r="A42" s="19">
        <v>17</v>
      </c>
      <c r="B42" s="48" t="s">
        <v>50</v>
      </c>
      <c r="C42" s="49"/>
      <c r="D42" s="49"/>
      <c r="E42" s="49"/>
      <c r="F42" s="49"/>
      <c r="G42" s="34" t="s">
        <v>14</v>
      </c>
      <c r="H42" s="35">
        <f>1.33*1.44</f>
        <v>1.9152</v>
      </c>
      <c r="I42" s="50"/>
      <c r="J42" s="51"/>
      <c r="K42" s="52"/>
    </row>
    <row r="43" spans="1:11" ht="12.75">
      <c r="A43" s="19"/>
      <c r="B43" s="86"/>
      <c r="C43" s="87"/>
      <c r="D43" s="87"/>
      <c r="E43" s="87"/>
      <c r="F43" s="88"/>
      <c r="G43" s="34"/>
      <c r="H43" s="35"/>
      <c r="I43" s="50"/>
      <c r="J43" s="51"/>
      <c r="K43" s="52"/>
    </row>
    <row r="44" spans="1:11" ht="12.75" customHeight="1">
      <c r="A44" s="19"/>
      <c r="B44" s="65" t="s">
        <v>25</v>
      </c>
      <c r="C44" s="66"/>
      <c r="D44" s="66"/>
      <c r="E44" s="66"/>
      <c r="F44" s="67"/>
      <c r="G44" s="34"/>
      <c r="H44" s="34"/>
      <c r="I44" s="49"/>
      <c r="J44" s="49"/>
      <c r="K44" s="49"/>
    </row>
    <row r="45" spans="1:11" ht="14.25">
      <c r="A45" s="19">
        <v>18</v>
      </c>
      <c r="B45" s="48" t="s">
        <v>47</v>
      </c>
      <c r="C45" s="49"/>
      <c r="D45" s="49"/>
      <c r="E45" s="49"/>
      <c r="F45" s="49"/>
      <c r="G45" s="34" t="s">
        <v>14</v>
      </c>
      <c r="H45" s="35">
        <f>H22</f>
        <v>19.837600000000002</v>
      </c>
      <c r="I45" s="50"/>
      <c r="J45" s="51"/>
      <c r="K45" s="52"/>
    </row>
    <row r="46" spans="1:11" ht="12.75">
      <c r="A46" s="19"/>
      <c r="B46" s="48"/>
      <c r="C46" s="49"/>
      <c r="D46" s="49"/>
      <c r="E46" s="49"/>
      <c r="F46" s="49"/>
      <c r="G46" s="34"/>
      <c r="H46" s="35"/>
      <c r="I46" s="50"/>
      <c r="J46" s="51"/>
      <c r="K46" s="52"/>
    </row>
    <row r="47" spans="1:11" ht="12.75">
      <c r="A47" s="19"/>
      <c r="B47" s="48"/>
      <c r="C47" s="49"/>
      <c r="D47" s="49"/>
      <c r="E47" s="49"/>
      <c r="F47" s="49"/>
      <c r="G47" s="34"/>
      <c r="H47" s="35"/>
      <c r="I47" s="50"/>
      <c r="J47" s="51"/>
      <c r="K47" s="52"/>
    </row>
    <row r="48" spans="1:11" ht="12.75">
      <c r="A48" s="19"/>
      <c r="B48" s="65" t="s">
        <v>53</v>
      </c>
      <c r="C48" s="66"/>
      <c r="D48" s="66"/>
      <c r="E48" s="66"/>
      <c r="F48" s="67"/>
      <c r="G48" s="34"/>
      <c r="H48" s="34"/>
      <c r="I48" s="49"/>
      <c r="J48" s="49"/>
      <c r="K48" s="49"/>
    </row>
    <row r="49" spans="1:11" ht="18" customHeight="1">
      <c r="A49" s="19">
        <v>19</v>
      </c>
      <c r="B49" s="89" t="s">
        <v>52</v>
      </c>
      <c r="C49" s="90"/>
      <c r="D49" s="90"/>
      <c r="E49" s="90"/>
      <c r="F49" s="90"/>
      <c r="G49" s="34" t="s">
        <v>14</v>
      </c>
      <c r="H49" s="35">
        <f>3.6*14</f>
        <v>50.4</v>
      </c>
      <c r="I49" s="50"/>
      <c r="J49" s="51"/>
      <c r="K49" s="52"/>
    </row>
    <row r="50" spans="1:11" ht="18" customHeight="1">
      <c r="A50" s="19">
        <v>20</v>
      </c>
      <c r="B50" s="89" t="s">
        <v>59</v>
      </c>
      <c r="C50" s="90"/>
      <c r="D50" s="90"/>
      <c r="E50" s="90"/>
      <c r="F50" s="90"/>
      <c r="G50" s="34" t="s">
        <v>14</v>
      </c>
      <c r="H50" s="35">
        <f>(3.6+3.6+14)*0.35</f>
        <v>7.419999999999999</v>
      </c>
      <c r="I50" s="50"/>
      <c r="J50" s="51"/>
      <c r="K50" s="52"/>
    </row>
    <row r="51" spans="1:11" ht="18" customHeight="1">
      <c r="A51" s="19">
        <v>21</v>
      </c>
      <c r="B51" s="89" t="s">
        <v>54</v>
      </c>
      <c r="C51" s="90"/>
      <c r="D51" s="90"/>
      <c r="E51" s="90"/>
      <c r="F51" s="90"/>
      <c r="G51" s="34" t="s">
        <v>14</v>
      </c>
      <c r="H51" s="35">
        <f>3.6*14</f>
        <v>50.4</v>
      </c>
      <c r="I51" s="50"/>
      <c r="J51" s="51"/>
      <c r="K51" s="52"/>
    </row>
    <row r="52" spans="1:11" ht="18" customHeight="1">
      <c r="A52" s="19">
        <v>22</v>
      </c>
      <c r="B52" s="89" t="s">
        <v>55</v>
      </c>
      <c r="C52" s="90"/>
      <c r="D52" s="90"/>
      <c r="E52" s="90"/>
      <c r="F52" s="90"/>
      <c r="G52" s="34" t="s">
        <v>26</v>
      </c>
      <c r="H52" s="35">
        <f>H51*0.1</f>
        <v>5.04</v>
      </c>
      <c r="I52" s="50"/>
      <c r="J52" s="51"/>
      <c r="K52" s="52"/>
    </row>
    <row r="53" spans="1:11" ht="18" customHeight="1">
      <c r="A53" s="19">
        <v>23</v>
      </c>
      <c r="B53" s="89" t="s">
        <v>56</v>
      </c>
      <c r="C53" s="90"/>
      <c r="D53" s="90"/>
      <c r="E53" s="90"/>
      <c r="F53" s="90"/>
      <c r="G53" s="34" t="s">
        <v>26</v>
      </c>
      <c r="H53" s="35">
        <f>3.6*0.05*0.15*20</f>
        <v>0.54</v>
      </c>
      <c r="I53" s="50"/>
      <c r="J53" s="51"/>
      <c r="K53" s="52"/>
    </row>
    <row r="54" spans="1:11" ht="18" customHeight="1">
      <c r="A54" s="19">
        <v>24</v>
      </c>
      <c r="B54" s="89" t="s">
        <v>58</v>
      </c>
      <c r="C54" s="90"/>
      <c r="D54" s="90"/>
      <c r="E54" s="90"/>
      <c r="F54" s="90"/>
      <c r="G54" s="34" t="s">
        <v>26</v>
      </c>
      <c r="H54" s="35">
        <f>3.6*0.05*0.15*25</f>
        <v>0.675</v>
      </c>
      <c r="I54" s="91" t="s">
        <v>57</v>
      </c>
      <c r="J54" s="81"/>
      <c r="K54" s="82"/>
    </row>
    <row r="55" spans="1:11" ht="18" customHeight="1">
      <c r="A55" s="19">
        <v>25</v>
      </c>
      <c r="B55" s="89" t="s">
        <v>61</v>
      </c>
      <c r="C55" s="90"/>
      <c r="D55" s="90"/>
      <c r="E55" s="90"/>
      <c r="F55" s="90"/>
      <c r="G55" s="34" t="s">
        <v>26</v>
      </c>
      <c r="H55" s="35">
        <f>3.6*0.025*0.1*25</f>
        <v>0.22500000000000003</v>
      </c>
      <c r="I55" s="91" t="s">
        <v>62</v>
      </c>
      <c r="J55" s="81"/>
      <c r="K55" s="82"/>
    </row>
    <row r="56" spans="1:11" ht="18" customHeight="1">
      <c r="A56" s="19">
        <v>26</v>
      </c>
      <c r="B56" s="89" t="s">
        <v>60</v>
      </c>
      <c r="C56" s="90"/>
      <c r="D56" s="90"/>
      <c r="E56" s="90"/>
      <c r="F56" s="90"/>
      <c r="G56" s="34" t="s">
        <v>14</v>
      </c>
      <c r="H56" s="35">
        <f>H51*1.2</f>
        <v>60.48</v>
      </c>
      <c r="I56" s="91"/>
      <c r="J56" s="81"/>
      <c r="K56" s="82"/>
    </row>
    <row r="57" spans="1:11" ht="18" customHeight="1">
      <c r="A57" s="19">
        <v>27</v>
      </c>
      <c r="B57" s="89" t="s">
        <v>63</v>
      </c>
      <c r="C57" s="90"/>
      <c r="D57" s="90"/>
      <c r="E57" s="90"/>
      <c r="F57" s="90"/>
      <c r="G57" s="34" t="s">
        <v>26</v>
      </c>
      <c r="H57" s="35">
        <f>H51*0.15</f>
        <v>7.56</v>
      </c>
      <c r="I57" s="91" t="s">
        <v>64</v>
      </c>
      <c r="J57" s="81"/>
      <c r="K57" s="82"/>
    </row>
    <row r="58" spans="1:11" ht="18" customHeight="1">
      <c r="A58" s="19">
        <v>28</v>
      </c>
      <c r="B58" s="89" t="s">
        <v>65</v>
      </c>
      <c r="C58" s="90"/>
      <c r="D58" s="90"/>
      <c r="E58" s="90"/>
      <c r="F58" s="90"/>
      <c r="G58" s="34" t="s">
        <v>14</v>
      </c>
      <c r="H58" s="35">
        <f>H51</f>
        <v>50.4</v>
      </c>
      <c r="I58" s="91" t="s">
        <v>66</v>
      </c>
      <c r="J58" s="81"/>
      <c r="K58" s="82"/>
    </row>
    <row r="59" spans="1:11" ht="18" customHeight="1">
      <c r="A59" s="19">
        <v>29</v>
      </c>
      <c r="B59" s="89" t="s">
        <v>67</v>
      </c>
      <c r="C59" s="90"/>
      <c r="D59" s="90"/>
      <c r="E59" s="90"/>
      <c r="F59" s="90"/>
      <c r="G59" s="34" t="s">
        <v>26</v>
      </c>
      <c r="H59" s="35">
        <f>3.6*0.03*0.03*25</f>
        <v>0.08099999999999999</v>
      </c>
      <c r="I59" s="91"/>
      <c r="J59" s="81"/>
      <c r="K59" s="82"/>
    </row>
    <row r="60" spans="1:11" ht="18" customHeight="1">
      <c r="A60" s="19">
        <v>30</v>
      </c>
      <c r="B60" s="89" t="s">
        <v>68</v>
      </c>
      <c r="C60" s="90"/>
      <c r="D60" s="90"/>
      <c r="E60" s="90"/>
      <c r="F60" s="90"/>
      <c r="G60" s="34" t="s">
        <v>14</v>
      </c>
      <c r="H60" s="35">
        <f>3.6*14</f>
        <v>50.4</v>
      </c>
      <c r="I60" s="91" t="s">
        <v>69</v>
      </c>
      <c r="J60" s="81"/>
      <c r="K60" s="82"/>
    </row>
    <row r="61" spans="1:11" ht="18" customHeight="1">
      <c r="A61" s="19">
        <v>31</v>
      </c>
      <c r="B61" s="89" t="s">
        <v>82</v>
      </c>
      <c r="C61" s="90"/>
      <c r="D61" s="90"/>
      <c r="E61" s="90"/>
      <c r="F61" s="90"/>
      <c r="G61" s="34" t="s">
        <v>14</v>
      </c>
      <c r="H61" s="35">
        <v>165</v>
      </c>
      <c r="I61" s="91" t="s">
        <v>83</v>
      </c>
      <c r="J61" s="81"/>
      <c r="K61" s="82"/>
    </row>
    <row r="62" spans="1:11" ht="18" customHeight="1">
      <c r="A62" s="19">
        <v>32</v>
      </c>
      <c r="B62" s="89" t="s">
        <v>70</v>
      </c>
      <c r="C62" s="90"/>
      <c r="D62" s="90"/>
      <c r="E62" s="90"/>
      <c r="F62" s="90"/>
      <c r="G62" s="34" t="s">
        <v>14</v>
      </c>
      <c r="H62" s="35">
        <f>3.6*14</f>
        <v>50.4</v>
      </c>
      <c r="I62" s="91" t="s">
        <v>71</v>
      </c>
      <c r="J62" s="81"/>
      <c r="K62" s="82"/>
    </row>
    <row r="63" spans="1:11" ht="24.75" customHeight="1">
      <c r="A63" s="19">
        <v>33</v>
      </c>
      <c r="B63" s="89" t="s">
        <v>76</v>
      </c>
      <c r="C63" s="90"/>
      <c r="D63" s="90"/>
      <c r="E63" s="90"/>
      <c r="F63" s="90"/>
      <c r="G63" s="34" t="s">
        <v>14</v>
      </c>
      <c r="H63" s="47">
        <f>(14*0.3)+(22*0.3)+(3.6*0.3)</f>
        <v>11.88</v>
      </c>
      <c r="I63" s="80" t="s">
        <v>77</v>
      </c>
      <c r="J63" s="81"/>
      <c r="K63" s="82"/>
    </row>
    <row r="64" spans="1:11" ht="18" customHeight="1">
      <c r="A64" s="19">
        <v>34</v>
      </c>
      <c r="B64" s="89" t="s">
        <v>72</v>
      </c>
      <c r="C64" s="90"/>
      <c r="D64" s="90"/>
      <c r="E64" s="90"/>
      <c r="F64" s="90"/>
      <c r="G64" s="34" t="s">
        <v>28</v>
      </c>
      <c r="H64" s="47">
        <f>14/0.8</f>
        <v>17.5</v>
      </c>
      <c r="I64" s="91"/>
      <c r="J64" s="81"/>
      <c r="K64" s="82"/>
    </row>
    <row r="65" spans="1:11" ht="24.75" customHeight="1">
      <c r="A65" s="19">
        <v>35</v>
      </c>
      <c r="B65" s="80" t="s">
        <v>73</v>
      </c>
      <c r="C65" s="81"/>
      <c r="D65" s="81"/>
      <c r="E65" s="81"/>
      <c r="F65" s="82"/>
      <c r="G65" s="34" t="s">
        <v>26</v>
      </c>
      <c r="H65" s="35">
        <f>(0.05*0.05*24)+(0.025*0.15*18)</f>
        <v>0.1275</v>
      </c>
      <c r="I65" s="80" t="s">
        <v>74</v>
      </c>
      <c r="J65" s="81"/>
      <c r="K65" s="82"/>
    </row>
    <row r="66" spans="1:11" ht="18" customHeight="1">
      <c r="A66" s="19">
        <v>36</v>
      </c>
      <c r="B66" s="89" t="s">
        <v>75</v>
      </c>
      <c r="C66" s="90"/>
      <c r="D66" s="90"/>
      <c r="E66" s="90"/>
      <c r="F66" s="90"/>
      <c r="G66" s="34" t="s">
        <v>14</v>
      </c>
      <c r="H66" s="35">
        <f>(14+3.6+3.6+3)*0.5</f>
        <v>12.100000000000001</v>
      </c>
      <c r="I66" s="91" t="s">
        <v>78</v>
      </c>
      <c r="J66" s="81"/>
      <c r="K66" s="82"/>
    </row>
    <row r="67" spans="1:11" ht="18" customHeight="1">
      <c r="A67" s="19">
        <v>37</v>
      </c>
      <c r="B67" s="80" t="s">
        <v>30</v>
      </c>
      <c r="C67" s="81"/>
      <c r="D67" s="81"/>
      <c r="E67" s="81"/>
      <c r="F67" s="82"/>
      <c r="G67" s="34" t="s">
        <v>0</v>
      </c>
      <c r="H67" s="35">
        <f>14</f>
        <v>14</v>
      </c>
      <c r="I67" s="91"/>
      <c r="J67" s="81"/>
      <c r="K67" s="82"/>
    </row>
    <row r="68" spans="1:11" ht="18" customHeight="1">
      <c r="A68" s="19">
        <v>38</v>
      </c>
      <c r="B68" s="89" t="s">
        <v>27</v>
      </c>
      <c r="C68" s="90"/>
      <c r="D68" s="90"/>
      <c r="E68" s="90"/>
      <c r="F68" s="90"/>
      <c r="G68" s="34" t="s">
        <v>0</v>
      </c>
      <c r="H68" s="35">
        <f>14</f>
        <v>14</v>
      </c>
      <c r="I68" s="91"/>
      <c r="J68" s="81"/>
      <c r="K68" s="82"/>
    </row>
    <row r="69" spans="1:11" ht="18" customHeight="1">
      <c r="A69" s="19">
        <v>39</v>
      </c>
      <c r="B69" s="89" t="s">
        <v>79</v>
      </c>
      <c r="C69" s="90"/>
      <c r="D69" s="90"/>
      <c r="E69" s="90"/>
      <c r="F69" s="90"/>
      <c r="G69" s="34" t="s">
        <v>28</v>
      </c>
      <c r="H69" s="35">
        <v>2</v>
      </c>
      <c r="I69" s="91"/>
      <c r="J69" s="81"/>
      <c r="K69" s="82"/>
    </row>
    <row r="70" spans="1:11" ht="18" customHeight="1">
      <c r="A70" s="19">
        <v>40</v>
      </c>
      <c r="B70" s="89" t="s">
        <v>81</v>
      </c>
      <c r="C70" s="90"/>
      <c r="D70" s="90"/>
      <c r="E70" s="90"/>
      <c r="F70" s="90"/>
      <c r="G70" s="34" t="s">
        <v>28</v>
      </c>
      <c r="H70" s="35">
        <f>3*2</f>
        <v>6</v>
      </c>
      <c r="I70" s="91"/>
      <c r="J70" s="81"/>
      <c r="K70" s="82"/>
    </row>
    <row r="71" spans="1:11" ht="12.75">
      <c r="A71" s="19">
        <v>41</v>
      </c>
      <c r="B71" s="89" t="s">
        <v>80</v>
      </c>
      <c r="C71" s="90"/>
      <c r="D71" s="90"/>
      <c r="E71" s="90"/>
      <c r="F71" s="90"/>
      <c r="G71" s="34" t="s">
        <v>0</v>
      </c>
      <c r="H71" s="35">
        <f>2.4*2</f>
        <v>4.8</v>
      </c>
      <c r="I71" s="91" t="s">
        <v>29</v>
      </c>
      <c r="J71" s="81"/>
      <c r="K71" s="82"/>
    </row>
    <row r="72" spans="1:11" ht="12.75">
      <c r="A72" s="44"/>
      <c r="B72" s="45"/>
      <c r="C72" s="43"/>
      <c r="D72" s="43"/>
      <c r="E72" s="43"/>
      <c r="F72" s="43"/>
      <c r="G72" s="32"/>
      <c r="H72" s="46"/>
      <c r="I72" s="17"/>
      <c r="J72" s="43"/>
      <c r="K72" s="43"/>
    </row>
    <row r="73" spans="1:11" ht="12.75">
      <c r="A73" s="30"/>
      <c r="B73" s="20" t="s">
        <v>10</v>
      </c>
      <c r="C73" s="4"/>
      <c r="D73" s="4"/>
      <c r="E73" s="4"/>
      <c r="F73" s="4"/>
      <c r="G73" s="27"/>
      <c r="H73" s="31"/>
      <c r="I73" s="3"/>
      <c r="J73" s="3"/>
      <c r="K73" s="3"/>
    </row>
    <row r="74" spans="1:11" ht="12.75">
      <c r="A74" s="30"/>
      <c r="B74" s="20"/>
      <c r="C74" s="4"/>
      <c r="D74" s="4"/>
      <c r="E74" s="4"/>
      <c r="F74" s="4"/>
      <c r="G74" s="27"/>
      <c r="H74" s="31"/>
      <c r="I74" s="3"/>
      <c r="J74" s="3"/>
      <c r="K74" s="3"/>
    </row>
    <row r="75" spans="1:10" ht="12.75">
      <c r="A75" s="30"/>
      <c r="B75" s="4" t="s">
        <v>22</v>
      </c>
      <c r="C75" s="5"/>
      <c r="D75" s="6"/>
      <c r="E75" s="3"/>
      <c r="F75" s="3"/>
      <c r="G75" s="28"/>
      <c r="H75" s="28"/>
      <c r="J75" s="3" t="s">
        <v>1</v>
      </c>
    </row>
    <row r="76" spans="1:10" ht="12.75">
      <c r="A76" s="30"/>
      <c r="B76" s="4"/>
      <c r="C76" s="5"/>
      <c r="D76" s="6"/>
      <c r="E76" s="3"/>
      <c r="F76" s="3"/>
      <c r="G76" s="28"/>
      <c r="H76" s="28"/>
      <c r="J76" s="3"/>
    </row>
    <row r="77" spans="1:10" ht="12.75">
      <c r="A77" s="30"/>
      <c r="B77" s="7" t="s">
        <v>16</v>
      </c>
      <c r="C77" s="7"/>
      <c r="D77" s="17"/>
      <c r="E77" s="17"/>
      <c r="F77" s="3"/>
      <c r="G77" s="28"/>
      <c r="H77" s="32"/>
      <c r="J77" s="17" t="s">
        <v>17</v>
      </c>
    </row>
    <row r="78" spans="1:10" ht="12.75">
      <c r="A78" s="30"/>
      <c r="B78" s="7"/>
      <c r="C78" s="7"/>
      <c r="D78" s="7"/>
      <c r="E78" s="1"/>
      <c r="F78" s="3"/>
      <c r="G78" s="28"/>
      <c r="H78" s="33"/>
      <c r="J78" s="1"/>
    </row>
  </sheetData>
  <sheetProtection/>
  <mergeCells count="107">
    <mergeCell ref="B61:F61"/>
    <mergeCell ref="I61:K61"/>
    <mergeCell ref="B66:F66"/>
    <mergeCell ref="I66:K66"/>
    <mergeCell ref="B67:F67"/>
    <mergeCell ref="I67:K67"/>
    <mergeCell ref="B63:F63"/>
    <mergeCell ref="I63:K63"/>
    <mergeCell ref="B62:F62"/>
    <mergeCell ref="I62:K62"/>
    <mergeCell ref="B64:F64"/>
    <mergeCell ref="I64:K64"/>
    <mergeCell ref="B65:F65"/>
    <mergeCell ref="I65:K65"/>
    <mergeCell ref="B58:F58"/>
    <mergeCell ref="I58:K58"/>
    <mergeCell ref="B59:F59"/>
    <mergeCell ref="I59:K59"/>
    <mergeCell ref="B60:F60"/>
    <mergeCell ref="I60:K60"/>
    <mergeCell ref="B33:F33"/>
    <mergeCell ref="B43:F43"/>
    <mergeCell ref="I33:K33"/>
    <mergeCell ref="B42:F42"/>
    <mergeCell ref="I42:K42"/>
    <mergeCell ref="I43:K43"/>
    <mergeCell ref="I36:K36"/>
    <mergeCell ref="I39:K39"/>
    <mergeCell ref="B40:F40"/>
    <mergeCell ref="I40:K40"/>
    <mergeCell ref="I41:K41"/>
    <mergeCell ref="B47:F47"/>
    <mergeCell ref="I47:K47"/>
    <mergeCell ref="B27:F27"/>
    <mergeCell ref="I27:K27"/>
    <mergeCell ref="B28:F28"/>
    <mergeCell ref="I28:K28"/>
    <mergeCell ref="B29:F29"/>
    <mergeCell ref="I29:K29"/>
    <mergeCell ref="B71:F71"/>
    <mergeCell ref="B70:F70"/>
    <mergeCell ref="I70:K70"/>
    <mergeCell ref="I71:K71"/>
    <mergeCell ref="B53:F53"/>
    <mergeCell ref="I53:K53"/>
    <mergeCell ref="B54:F54"/>
    <mergeCell ref="I54:K54"/>
    <mergeCell ref="I22:K22"/>
    <mergeCell ref="B48:F48"/>
    <mergeCell ref="I48:K48"/>
    <mergeCell ref="B49:F49"/>
    <mergeCell ref="I49:K49"/>
    <mergeCell ref="B32:F32"/>
    <mergeCell ref="I31:K31"/>
    <mergeCell ref="I32:K32"/>
    <mergeCell ref="B41:F41"/>
    <mergeCell ref="B44:F44"/>
    <mergeCell ref="A15:K15"/>
    <mergeCell ref="A16:K16"/>
    <mergeCell ref="B21:F21"/>
    <mergeCell ref="I21:K21"/>
    <mergeCell ref="B22:F22"/>
    <mergeCell ref="B34:F34"/>
    <mergeCell ref="I34:K34"/>
    <mergeCell ref="A19:A20"/>
    <mergeCell ref="B19:F20"/>
    <mergeCell ref="I19:K20"/>
    <mergeCell ref="I44:K44"/>
    <mergeCell ref="B38:F38"/>
    <mergeCell ref="B31:F31"/>
    <mergeCell ref="I38:K38"/>
    <mergeCell ref="B35:F35"/>
    <mergeCell ref="I35:K35"/>
    <mergeCell ref="B36:F36"/>
    <mergeCell ref="B37:F37"/>
    <mergeCell ref="I37:K37"/>
    <mergeCell ref="B39:F39"/>
    <mergeCell ref="B23:F23"/>
    <mergeCell ref="B30:F30"/>
    <mergeCell ref="I30:K30"/>
    <mergeCell ref="I23:K23"/>
    <mergeCell ref="B25:F25"/>
    <mergeCell ref="I25:K25"/>
    <mergeCell ref="B24:F24"/>
    <mergeCell ref="I24:K24"/>
    <mergeCell ref="B26:F26"/>
    <mergeCell ref="I26:K26"/>
    <mergeCell ref="B45:F45"/>
    <mergeCell ref="I45:K45"/>
    <mergeCell ref="B46:F46"/>
    <mergeCell ref="I46:K46"/>
    <mergeCell ref="B51:F51"/>
    <mergeCell ref="B52:F52"/>
    <mergeCell ref="I51:K51"/>
    <mergeCell ref="I52:K52"/>
    <mergeCell ref="B50:F50"/>
    <mergeCell ref="I50:K50"/>
    <mergeCell ref="B69:F69"/>
    <mergeCell ref="I69:K69"/>
    <mergeCell ref="B55:F55"/>
    <mergeCell ref="I55:K55"/>
    <mergeCell ref="B68:F68"/>
    <mergeCell ref="I68:K68"/>
    <mergeCell ref="B56:F56"/>
    <mergeCell ref="I56:K56"/>
    <mergeCell ref="B57:F57"/>
    <mergeCell ref="I57:K57"/>
  </mergeCells>
  <hyperlinks>
    <hyperlink ref="J14:J15" r:id="rId1" display="Фото"/>
    <hyperlink ref="J13" r:id="rId2" display="Фото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rus485</cp:lastModifiedBy>
  <cp:lastPrinted>2021-06-10T05:12:45Z</cp:lastPrinted>
  <dcterms:created xsi:type="dcterms:W3CDTF">1996-10-08T23:32:33Z</dcterms:created>
  <dcterms:modified xsi:type="dcterms:W3CDTF">2021-09-28T06:52:42Z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