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" sheetId="1" r:id="rId1"/>
  </sheets>
  <definedNames>
    <definedName name="_xlnm.Print_Area" localSheetId="0">'ДВ'!$A$1:$G$73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<sst xmlns="http://schemas.openxmlformats.org/spreadsheetml/2006/main" count="98" uniqueCount="66">
  <si>
    <t>п.м.</t>
  </si>
  <si>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</si>
  <si>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</si>
  <si>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</si>
  <si>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</si>
  <si>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</si>
  <si>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</si>
  <si>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</si>
  <si>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</si>
  <si>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СОГЛАСОВАНО:</t>
  </si>
  <si>
    <t>Утверждаю</t>
  </si>
  <si>
    <t>ДЕФЕКТНАЯ ВЕДОМОСТЬ</t>
  </si>
  <si>
    <t>Демонтаж линолеума</t>
  </si>
  <si>
    <t>Полы</t>
  </si>
  <si>
    <t>Проемы</t>
  </si>
  <si>
    <r>
      <t>м</t>
    </r>
    <r>
      <rPr>
        <vertAlign val="superscript"/>
        <sz val="10"/>
        <rFont val="Arial"/>
        <family val="2"/>
      </rPr>
      <t>2</t>
    </r>
  </si>
  <si>
    <t>Стены</t>
  </si>
  <si>
    <t>Оклейка стен стеклохолстом</t>
  </si>
  <si>
    <t>Огрунтовка стен</t>
  </si>
  <si>
    <t>Монтаж упоров дверных</t>
  </si>
  <si>
    <t>Потолок</t>
  </si>
  <si>
    <t>Устройство подвесного потолка типа "Армстронг"</t>
  </si>
  <si>
    <t>шт.</t>
  </si>
  <si>
    <t>двери ЮККА</t>
  </si>
  <si>
    <t>Согласовано</t>
  </si>
  <si>
    <t>Ремонт системы освещения и электроснабжения согласно утвержденного ТЗ</t>
  </si>
  <si>
    <t>Ремонт системы отопления согласно утвержденного ТЗ</t>
  </si>
  <si>
    <t>Устройство металлических дверных порогов</t>
  </si>
  <si>
    <t xml:space="preserve">Демонтаж стяжки цементно-песчанной </t>
  </si>
  <si>
    <t>__________________/ /</t>
  </si>
  <si>
    <t>"_____"______________2023г.</t>
  </si>
  <si>
    <t>Очистка стен от старой краски 20% от общей площади</t>
  </si>
  <si>
    <t>Ремонт рустов потолочных</t>
  </si>
  <si>
    <t>Огрунтовка пола за 2 раза</t>
  </si>
  <si>
    <t>Устройство гидроизоляции из пленки п/э в 1 слой</t>
  </si>
  <si>
    <t>Лента демпферная 8х0,1 (25 м)</t>
  </si>
  <si>
    <t>Устройство по периметру помещения ленты демпферной</t>
  </si>
  <si>
    <t>Окраска стен улучшенная в/э составами за 2 раза стен</t>
  </si>
  <si>
    <t>__________________/  /</t>
  </si>
  <si>
    <t>на ремонт аудитории ЧЭМК</t>
  </si>
  <si>
    <t>Демонтаж плитки ПВХ</t>
  </si>
  <si>
    <t>Демонтаж деревянного пола на лагах (деревянный подиум)</t>
  </si>
  <si>
    <t>Демонтаж плинтусов цементных</t>
  </si>
  <si>
    <t>Демонтаж полов типа Брекчия</t>
  </si>
  <si>
    <t>Устройство стяжки цементно-песчанной толщ. 10 см</t>
  </si>
  <si>
    <t>Устройство пола из керамогранита 30х30</t>
  </si>
  <si>
    <t xml:space="preserve">Устройство керамических плинтусов </t>
  </si>
  <si>
    <t>ДГ 21-12-1 шт</t>
  </si>
  <si>
    <t>Установка двери межкомнатной двухраспашной ДГ 21х12 - 1 шт.</t>
  </si>
  <si>
    <t>Демонтаж плитки керамической со стен</t>
  </si>
  <si>
    <t>Обработка стен мелкозернистым бетоноконтактом</t>
  </si>
  <si>
    <t xml:space="preserve">Выравнивание стен </t>
  </si>
  <si>
    <t>Шпатлевка стен по штукатурке стен за 2 раза</t>
  </si>
  <si>
    <t>Демонтаж ПВХ перегородок на металлическом каркасе</t>
  </si>
  <si>
    <t>Демонтаж деревянных перегородок на деревянном каркасе</t>
  </si>
  <si>
    <t>Замена пластиковых уголков на окнах ПВХ</t>
  </si>
  <si>
    <t>F-профиль</t>
  </si>
  <si>
    <t>Очистка потолка и потолочной балки от старой краски</t>
  </si>
  <si>
    <t>Огрунтовка потолков и потолочной балки за 1 раз</t>
  </si>
  <si>
    <t>Установка перфорированных уголков</t>
  </si>
  <si>
    <t>Нпом. 3,8м., Ндо балки - 3.6м</t>
  </si>
  <si>
    <t>Демонтаж деревянного мебельного шкафа</t>
  </si>
  <si>
    <t>Демонтаж дверей в сборе (полотно, наличники, коробка)</t>
  </si>
  <si>
    <t>т</t>
  </si>
  <si>
    <t>Армирование стяжки сеткой А500С d12 мм</t>
  </si>
  <si>
    <t>ячейка 100х100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</si>
</sst>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9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33" borderId="0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3"/>
  <sheetViews>
    <sheetView tabSelected="1" view="pageBreakPreview" zoomScaleSheetLayoutView="100" zoomScalePageLayoutView="0" workbookViewId="0" topLeftCell="A19">
      <selection activeCell="A29" sqref="A28:A36"/>
    </sheetView>
  </sheetViews>
  <sheetFormatPr defaultColWidth="9.140625" defaultRowHeight="12.75"/>
  <cols>
    <col min="1" max="1" width="9.140625" style="19" customWidth="1"/>
    <col min="2" max="2" width="76.57421875" style="0" bestFit="1" customWidth="1"/>
    <col min="3" max="3" width="9.28125" style="25" bestFit="1" customWidth="1"/>
    <col min="4" max="4" width="9.140625" style="19" customWidth="1"/>
  </cols>
  <sheetData>
    <row r="1" spans="3:7" ht="12.75" customHeight="1">
      <c r="C1" s="7"/>
      <c r="D1" s="7"/>
      <c r="E1" s="7"/>
      <c r="F1" s="7"/>
      <c r="G1" s="7"/>
    </row>
    <row r="2" spans="3:7" ht="12.75" customHeight="1">
      <c r="C2" s="7"/>
      <c r="D2" s="7"/>
      <c r="E2" s="7"/>
      <c r="F2" s="7"/>
      <c r="G2" s="7"/>
    </row>
    <row r="3" spans="3:7" ht="12.75" customHeight="1">
      <c r="C3" s="7"/>
      <c r="D3" s="7"/>
      <c r="E3" s="7"/>
      <c r="F3" s="7"/>
      <c r="G3" s="7"/>
    </row>
    <row r="5" spans="1:86" ht="15.75">
      <c r="A5" s="8" t="s">
        <v>24</v>
      </c>
      <c r="B5" s="34"/>
      <c r="C5" s="18"/>
      <c r="D5" s="8" t="s">
        <v>10</v>
      </c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2.75">
      <c r="A6" s="9"/>
      <c r="B6" s="35"/>
      <c r="C6" s="18"/>
      <c r="D6" s="9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9"/>
      <c r="B7" s="35"/>
      <c r="C7" s="18"/>
      <c r="D7" s="9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12.75">
      <c r="A8" s="10" t="s">
        <v>29</v>
      </c>
      <c r="B8" s="35"/>
      <c r="C8" s="18"/>
      <c r="D8" s="10" t="s">
        <v>38</v>
      </c>
      <c r="E8" s="7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12.75">
      <c r="A9" s="9" t="s">
        <v>30</v>
      </c>
      <c r="B9" s="35"/>
      <c r="C9" s="18"/>
      <c r="D9" s="9" t="s">
        <v>30</v>
      </c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2.75">
      <c r="A10" s="9"/>
      <c r="B10" s="35"/>
      <c r="C10" s="18"/>
      <c r="D10" s="36"/>
      <c r="E10" s="7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6" ht="12.75">
      <c r="A11" s="9" t="s">
        <v>1</v>
      </c>
      <c r="B11" s="35"/>
      <c r="C11" s="19"/>
      <c r="D11" s="9" t="s">
        <v>1</v>
      </c>
      <c r="E11" s="7"/>
      <c r="F11" s="7"/>
    </row>
    <row r="12" spans="2:3" ht="12.75" customHeight="1">
      <c r="B12" s="11"/>
      <c r="C12" s="19"/>
    </row>
    <row r="13" spans="2:3" ht="12.75" customHeight="1">
      <c r="B13" s="11"/>
      <c r="C13" s="19"/>
    </row>
    <row r="14" spans="2:3" ht="12.75" customHeight="1">
      <c r="B14" s="11"/>
      <c r="C14" s="19"/>
    </row>
    <row r="15" spans="1:7" ht="15">
      <c r="A15" s="64" t="s">
        <v>11</v>
      </c>
      <c r="B15" s="64"/>
      <c r="C15" s="64"/>
      <c r="D15" s="64"/>
      <c r="E15" s="64"/>
      <c r="F15" s="64"/>
      <c r="G15" s="64"/>
    </row>
    <row r="16" spans="1:7" ht="9.75" customHeight="1">
      <c r="A16" s="47"/>
      <c r="B16" s="47"/>
      <c r="C16" s="47"/>
      <c r="D16" s="47"/>
      <c r="E16" s="47"/>
      <c r="F16" s="47"/>
      <c r="G16" s="47"/>
    </row>
    <row r="17" spans="1:7" ht="15">
      <c r="A17" s="65" t="s">
        <v>39</v>
      </c>
      <c r="B17" s="66"/>
      <c r="C17" s="66"/>
      <c r="D17" s="66"/>
      <c r="E17" s="66"/>
      <c r="F17" s="66"/>
      <c r="G17" s="66"/>
    </row>
    <row r="18" spans="1:3" ht="14.25">
      <c r="A18" s="20"/>
      <c r="B18" s="12"/>
      <c r="C18" s="20"/>
    </row>
    <row r="19" spans="1:3" ht="14.25">
      <c r="A19" s="20"/>
      <c r="B19" s="12"/>
      <c r="C19" s="20"/>
    </row>
    <row r="20" spans="1:7" ht="12.75" customHeight="1">
      <c r="A20" s="67" t="s">
        <v>2</v>
      </c>
      <c r="B20" s="61" t="s">
        <v>3</v>
      </c>
      <c r="C20" s="17" t="s">
        <v>4</v>
      </c>
      <c r="D20" s="17" t="s">
        <v>6</v>
      </c>
      <c r="E20" s="69" t="s">
        <v>8</v>
      </c>
      <c r="F20" s="70"/>
      <c r="G20" s="70"/>
    </row>
    <row r="21" spans="1:7" ht="12.75" customHeight="1">
      <c r="A21" s="68"/>
      <c r="B21" s="62"/>
      <c r="C21" s="14" t="s">
        <v>5</v>
      </c>
      <c r="D21" s="14" t="s">
        <v>7</v>
      </c>
      <c r="E21" s="71"/>
      <c r="F21" s="72"/>
      <c r="G21" s="72"/>
    </row>
    <row r="22" spans="1:7" ht="15.75" customHeight="1">
      <c r="A22" s="15"/>
      <c r="B22" s="38" t="s">
        <v>13</v>
      </c>
      <c r="C22" s="21"/>
      <c r="D22" s="15"/>
      <c r="E22" s="51"/>
      <c r="F22" s="51"/>
      <c r="G22" s="51"/>
    </row>
    <row r="23" spans="1:7" ht="14.25">
      <c r="A23" s="15">
        <v>1</v>
      </c>
      <c r="B23" s="37" t="s">
        <v>12</v>
      </c>
      <c r="C23" s="30" t="s">
        <v>15</v>
      </c>
      <c r="D23" s="21">
        <f>6.55*10.66</f>
        <v>69.823</v>
      </c>
      <c r="E23" s="48"/>
      <c r="F23" s="49"/>
      <c r="G23" s="50"/>
    </row>
    <row r="24" spans="1:7" ht="14.25">
      <c r="A24" s="15">
        <v>2</v>
      </c>
      <c r="B24" s="37" t="s">
        <v>40</v>
      </c>
      <c r="C24" s="30" t="s">
        <v>15</v>
      </c>
      <c r="D24" s="15">
        <f>6.5*1.74</f>
        <v>11.31</v>
      </c>
      <c r="E24" s="48"/>
      <c r="F24" s="49"/>
      <c r="G24" s="50"/>
    </row>
    <row r="25" spans="1:7" ht="14.25">
      <c r="A25" s="15">
        <v>3</v>
      </c>
      <c r="B25" s="37" t="s">
        <v>41</v>
      </c>
      <c r="C25" s="30" t="s">
        <v>15</v>
      </c>
      <c r="D25" s="21">
        <f>1.32*3.6</f>
        <v>4.752000000000001</v>
      </c>
      <c r="E25" s="48"/>
      <c r="F25" s="49"/>
      <c r="G25" s="50"/>
    </row>
    <row r="26" spans="1:7" ht="13.5" customHeight="1">
      <c r="A26" s="15">
        <v>4</v>
      </c>
      <c r="B26" s="37" t="s">
        <v>42</v>
      </c>
      <c r="C26" s="30" t="s">
        <v>0</v>
      </c>
      <c r="D26" s="30">
        <f>(12.4+6.5)*2-1.2+0.22*4</f>
        <v>37.48</v>
      </c>
      <c r="E26" s="48"/>
      <c r="F26" s="49"/>
      <c r="G26" s="50"/>
    </row>
    <row r="27" spans="1:7" ht="13.5" customHeight="1">
      <c r="A27" s="15">
        <v>5</v>
      </c>
      <c r="B27" s="37" t="s">
        <v>43</v>
      </c>
      <c r="C27" s="30" t="s">
        <v>15</v>
      </c>
      <c r="D27" s="21">
        <f>D23+D24</f>
        <v>81.133</v>
      </c>
      <c r="E27" s="48"/>
      <c r="F27" s="49"/>
      <c r="G27" s="50"/>
    </row>
    <row r="28" spans="1:7" ht="13.5" customHeight="1">
      <c r="A28" s="15">
        <v>6</v>
      </c>
      <c r="B28" s="37" t="s">
        <v>28</v>
      </c>
      <c r="C28" s="30" t="s">
        <v>15</v>
      </c>
      <c r="D28" s="21">
        <f>D23+D24</f>
        <v>81.133</v>
      </c>
      <c r="E28" s="48"/>
      <c r="F28" s="49"/>
      <c r="G28" s="50"/>
    </row>
    <row r="29" spans="1:7" ht="13.5" customHeight="1">
      <c r="A29" s="15">
        <v>7</v>
      </c>
      <c r="B29" s="37" t="s">
        <v>34</v>
      </c>
      <c r="C29" s="30" t="s">
        <v>15</v>
      </c>
      <c r="D29" s="21">
        <f>D33</f>
        <v>81.133</v>
      </c>
      <c r="E29" s="48"/>
      <c r="F29" s="49"/>
      <c r="G29" s="50"/>
    </row>
    <row r="30" spans="1:7" ht="13.5" customHeight="1">
      <c r="A30" s="15">
        <v>8</v>
      </c>
      <c r="B30" s="37" t="s">
        <v>44</v>
      </c>
      <c r="C30" s="30" t="s">
        <v>15</v>
      </c>
      <c r="D30" s="21">
        <f>D33</f>
        <v>81.133</v>
      </c>
      <c r="E30" s="48"/>
      <c r="F30" s="49"/>
      <c r="G30" s="50"/>
    </row>
    <row r="31" spans="1:7" ht="13.5" customHeight="1">
      <c r="A31" s="15">
        <v>9</v>
      </c>
      <c r="B31" s="37" t="s">
        <v>64</v>
      </c>
      <c r="C31" s="30" t="s">
        <v>63</v>
      </c>
      <c r="D31" s="21">
        <f>D30*19.5/1000</f>
        <v>1.5820935</v>
      </c>
      <c r="E31" s="48" t="s">
        <v>65</v>
      </c>
      <c r="F31" s="49"/>
      <c r="G31" s="50"/>
    </row>
    <row r="32" spans="1:7" ht="13.5" customHeight="1">
      <c r="A32" s="15">
        <v>10</v>
      </c>
      <c r="B32" s="37" t="s">
        <v>36</v>
      </c>
      <c r="C32" s="30" t="s">
        <v>0</v>
      </c>
      <c r="D32" s="15">
        <f>D26</f>
        <v>37.48</v>
      </c>
      <c r="E32" s="48" t="s">
        <v>35</v>
      </c>
      <c r="F32" s="49"/>
      <c r="G32" s="50"/>
    </row>
    <row r="33" spans="1:7" ht="13.5" customHeight="1">
      <c r="A33" s="15">
        <v>11</v>
      </c>
      <c r="B33" s="37" t="s">
        <v>33</v>
      </c>
      <c r="C33" s="30" t="s">
        <v>15</v>
      </c>
      <c r="D33" s="21">
        <f>D28</f>
        <v>81.133</v>
      </c>
      <c r="E33" s="48"/>
      <c r="F33" s="49"/>
      <c r="G33" s="50"/>
    </row>
    <row r="34" spans="1:7" ht="13.5" customHeight="1">
      <c r="A34" s="15">
        <v>12</v>
      </c>
      <c r="B34" s="37" t="s">
        <v>45</v>
      </c>
      <c r="C34" s="30" t="s">
        <v>15</v>
      </c>
      <c r="D34" s="21">
        <f>D33</f>
        <v>81.133</v>
      </c>
      <c r="E34" s="48"/>
      <c r="F34" s="49"/>
      <c r="G34" s="50"/>
    </row>
    <row r="35" spans="1:7" ht="13.5" customHeight="1">
      <c r="A35" s="15">
        <v>13</v>
      </c>
      <c r="B35" s="37" t="s">
        <v>46</v>
      </c>
      <c r="C35" s="31" t="s">
        <v>0</v>
      </c>
      <c r="D35" s="30">
        <f>D26</f>
        <v>37.48</v>
      </c>
      <c r="E35" s="48"/>
      <c r="F35" s="49"/>
      <c r="G35" s="50"/>
    </row>
    <row r="36" spans="1:7" ht="13.5" customHeight="1">
      <c r="A36" s="15">
        <v>14</v>
      </c>
      <c r="B36" s="37" t="s">
        <v>27</v>
      </c>
      <c r="C36" s="31" t="s">
        <v>0</v>
      </c>
      <c r="D36" s="30">
        <f>1.2</f>
        <v>1.2</v>
      </c>
      <c r="E36" s="48"/>
      <c r="F36" s="49"/>
      <c r="G36" s="50"/>
    </row>
    <row r="37" spans="1:7" ht="13.5" customHeight="1">
      <c r="A37" s="15"/>
      <c r="B37" s="37"/>
      <c r="C37" s="31"/>
      <c r="D37" s="30"/>
      <c r="E37" s="48"/>
      <c r="F37" s="49"/>
      <c r="G37" s="50"/>
    </row>
    <row r="38" spans="1:7" ht="12.75">
      <c r="A38" s="15"/>
      <c r="B38" s="38" t="s">
        <v>14</v>
      </c>
      <c r="C38" s="21"/>
      <c r="D38" s="15"/>
      <c r="E38" s="48"/>
      <c r="F38" s="49"/>
      <c r="G38" s="50"/>
    </row>
    <row r="39" spans="1:7" ht="14.25">
      <c r="A39" s="15">
        <v>14</v>
      </c>
      <c r="B39" s="39" t="s">
        <v>62</v>
      </c>
      <c r="C39" s="30" t="s">
        <v>15</v>
      </c>
      <c r="D39" s="31">
        <f>2.1*1.2</f>
        <v>2.52</v>
      </c>
      <c r="E39" s="48" t="s">
        <v>47</v>
      </c>
      <c r="F39" s="49"/>
      <c r="G39" s="50"/>
    </row>
    <row r="40" spans="1:7" s="1" customFormat="1" ht="14.25">
      <c r="A40" s="15">
        <v>15</v>
      </c>
      <c r="B40" s="39" t="s">
        <v>48</v>
      </c>
      <c r="C40" s="30" t="s">
        <v>15</v>
      </c>
      <c r="D40" s="32">
        <f>1.2*2.1</f>
        <v>2.52</v>
      </c>
      <c r="E40" s="55" t="s">
        <v>23</v>
      </c>
      <c r="F40" s="56"/>
      <c r="G40" s="57"/>
    </row>
    <row r="41" spans="1:7" s="1" customFormat="1" ht="12.75" customHeight="1">
      <c r="A41" s="15">
        <v>16</v>
      </c>
      <c r="B41" s="40" t="s">
        <v>19</v>
      </c>
      <c r="C41" s="30" t="s">
        <v>22</v>
      </c>
      <c r="D41" s="15">
        <v>1</v>
      </c>
      <c r="E41" s="55"/>
      <c r="F41" s="56"/>
      <c r="G41" s="57"/>
    </row>
    <row r="42" spans="1:7" s="1" customFormat="1" ht="12.75" customHeight="1">
      <c r="A42" s="15">
        <v>17</v>
      </c>
      <c r="B42" s="40" t="s">
        <v>55</v>
      </c>
      <c r="C42" s="30" t="s">
        <v>0</v>
      </c>
      <c r="D42" s="15">
        <f>2.6*2*2+5.3*2</f>
        <v>21</v>
      </c>
      <c r="E42" s="52" t="s">
        <v>56</v>
      </c>
      <c r="F42" s="53"/>
      <c r="G42" s="54"/>
    </row>
    <row r="43" spans="1:7" s="1" customFormat="1" ht="12.75" customHeight="1">
      <c r="A43" s="15"/>
      <c r="B43" s="40"/>
      <c r="C43" s="30"/>
      <c r="D43" s="15"/>
      <c r="E43" s="58"/>
      <c r="F43" s="59"/>
      <c r="G43" s="60"/>
    </row>
    <row r="44" spans="1:7" ht="12.75" customHeight="1">
      <c r="A44" s="15"/>
      <c r="B44" s="38" t="s">
        <v>16</v>
      </c>
      <c r="C44" s="30"/>
      <c r="D44" s="30"/>
      <c r="E44" s="51"/>
      <c r="F44" s="51"/>
      <c r="G44" s="51"/>
    </row>
    <row r="45" spans="1:7" ht="14.25" customHeight="1">
      <c r="A45" s="15">
        <v>18</v>
      </c>
      <c r="B45" s="40" t="s">
        <v>49</v>
      </c>
      <c r="C45" s="30" t="s">
        <v>15</v>
      </c>
      <c r="D45" s="33">
        <f>12.4*0.9+6.5*2.12+(0.21*4+1.22*2+1.13)*3.8</f>
        <v>41.698</v>
      </c>
      <c r="E45" s="48"/>
      <c r="F45" s="49"/>
      <c r="G45" s="50"/>
    </row>
    <row r="46" spans="1:7" ht="14.25" customHeight="1">
      <c r="A46" s="15">
        <v>19</v>
      </c>
      <c r="B46" s="40" t="s">
        <v>53</v>
      </c>
      <c r="C46" s="30" t="s">
        <v>15</v>
      </c>
      <c r="D46" s="33">
        <f>6.5*2.12</f>
        <v>13.780000000000001</v>
      </c>
      <c r="E46" s="48"/>
      <c r="F46" s="49"/>
      <c r="G46" s="50"/>
    </row>
    <row r="47" spans="1:7" ht="14.25" customHeight="1">
      <c r="A47" s="15">
        <v>20</v>
      </c>
      <c r="B47" s="40" t="s">
        <v>54</v>
      </c>
      <c r="C47" s="30" t="s">
        <v>15</v>
      </c>
      <c r="D47" s="33">
        <f>(1.56+2.13)*2.12</f>
        <v>7.8228</v>
      </c>
      <c r="E47" s="48"/>
      <c r="F47" s="49"/>
      <c r="G47" s="50"/>
    </row>
    <row r="48" spans="1:7" ht="14.25" customHeight="1">
      <c r="A48" s="15">
        <v>21</v>
      </c>
      <c r="B48" s="40" t="s">
        <v>61</v>
      </c>
      <c r="C48" s="30" t="s">
        <v>15</v>
      </c>
      <c r="D48" s="33">
        <f>6.56*2.3</f>
        <v>15.087999999999997</v>
      </c>
      <c r="E48" s="48"/>
      <c r="F48" s="49"/>
      <c r="G48" s="50"/>
    </row>
    <row r="49" spans="1:7" ht="14.25" customHeight="1">
      <c r="A49" s="15">
        <v>22</v>
      </c>
      <c r="B49" s="40" t="s">
        <v>31</v>
      </c>
      <c r="C49" s="30" t="s">
        <v>15</v>
      </c>
      <c r="D49" s="33">
        <f>((12.4+6.5)*2*3.8-5.3*2.6*2-1.2*2.14-D45)*0.2</f>
        <v>14.3628</v>
      </c>
      <c r="E49" s="48"/>
      <c r="F49" s="49"/>
      <c r="G49" s="50"/>
    </row>
    <row r="50" spans="1:7" ht="14.25">
      <c r="A50" s="15">
        <v>23</v>
      </c>
      <c r="B50" s="40" t="s">
        <v>50</v>
      </c>
      <c r="C50" s="30" t="s">
        <v>15</v>
      </c>
      <c r="D50" s="33">
        <f>((12.4+6.5)*2*3.8-5.3*2.6*2-1.2*2.14-D45)</f>
        <v>71.814</v>
      </c>
      <c r="E50" s="48"/>
      <c r="F50" s="49"/>
      <c r="G50" s="50"/>
    </row>
    <row r="51" spans="1:7" ht="14.25">
      <c r="A51" s="15">
        <v>24</v>
      </c>
      <c r="B51" s="37" t="s">
        <v>51</v>
      </c>
      <c r="C51" s="30" t="s">
        <v>15</v>
      </c>
      <c r="D51" s="33">
        <f>(12.4+6.5)*2*3.8-5.3*2.6*2-1.2*2.14</f>
        <v>113.51199999999999</v>
      </c>
      <c r="E51" s="48"/>
      <c r="F51" s="49"/>
      <c r="G51" s="50"/>
    </row>
    <row r="52" spans="1:7" ht="12.75">
      <c r="A52" s="15">
        <v>25</v>
      </c>
      <c r="B52" s="37" t="s">
        <v>59</v>
      </c>
      <c r="C52" s="30" t="s">
        <v>0</v>
      </c>
      <c r="D52" s="33">
        <f>3.8*8</f>
        <v>30.4</v>
      </c>
      <c r="E52" s="48"/>
      <c r="F52" s="49"/>
      <c r="G52" s="50"/>
    </row>
    <row r="53" spans="1:7" ht="12.75" customHeight="1">
      <c r="A53" s="15">
        <v>26</v>
      </c>
      <c r="B53" s="37" t="s">
        <v>18</v>
      </c>
      <c r="C53" s="30" t="s">
        <v>15</v>
      </c>
      <c r="D53" s="31">
        <f>D51</f>
        <v>113.51199999999999</v>
      </c>
      <c r="E53" s="48"/>
      <c r="F53" s="49"/>
      <c r="G53" s="50"/>
    </row>
    <row r="54" spans="1:7" ht="12.75" customHeight="1">
      <c r="A54" s="15">
        <v>27</v>
      </c>
      <c r="B54" s="37" t="s">
        <v>52</v>
      </c>
      <c r="C54" s="30" t="s">
        <v>15</v>
      </c>
      <c r="D54" s="31">
        <f>D53</f>
        <v>113.51199999999999</v>
      </c>
      <c r="E54" s="48"/>
      <c r="F54" s="49"/>
      <c r="G54" s="50"/>
    </row>
    <row r="55" spans="1:7" ht="12.75" customHeight="1">
      <c r="A55" s="15">
        <v>28</v>
      </c>
      <c r="B55" s="37" t="s">
        <v>17</v>
      </c>
      <c r="C55" s="30" t="s">
        <v>15</v>
      </c>
      <c r="D55" s="31">
        <f>D54</f>
        <v>113.51199999999999</v>
      </c>
      <c r="E55" s="48"/>
      <c r="F55" s="49"/>
      <c r="G55" s="50"/>
    </row>
    <row r="56" spans="1:7" ht="14.25" customHeight="1">
      <c r="A56" s="15">
        <v>29</v>
      </c>
      <c r="B56" s="40" t="s">
        <v>37</v>
      </c>
      <c r="C56" s="30" t="s">
        <v>15</v>
      </c>
      <c r="D56" s="31">
        <f>D55</f>
        <v>113.51199999999999</v>
      </c>
      <c r="E56" s="48"/>
      <c r="F56" s="49"/>
      <c r="G56" s="50"/>
    </row>
    <row r="57" spans="1:7" ht="14.25" customHeight="1">
      <c r="A57" s="15"/>
      <c r="B57" s="40"/>
      <c r="C57" s="30"/>
      <c r="D57" s="31"/>
      <c r="E57" s="48"/>
      <c r="F57" s="49"/>
      <c r="G57" s="50"/>
    </row>
    <row r="58" spans="1:7" ht="12.75">
      <c r="A58" s="15"/>
      <c r="B58" s="38" t="s">
        <v>20</v>
      </c>
      <c r="C58" s="22"/>
      <c r="D58" s="15"/>
      <c r="E58" s="48"/>
      <c r="F58" s="49"/>
      <c r="G58" s="50"/>
    </row>
    <row r="59" spans="1:7" ht="14.25">
      <c r="A59" s="15">
        <v>30</v>
      </c>
      <c r="B59" s="37" t="s">
        <v>57</v>
      </c>
      <c r="C59" s="30" t="s">
        <v>15</v>
      </c>
      <c r="D59" s="31">
        <f>12.64*6.5+0.2*2*6.5</f>
        <v>84.75999999999999</v>
      </c>
      <c r="E59" s="48" t="s">
        <v>60</v>
      </c>
      <c r="F59" s="49"/>
      <c r="G59" s="50"/>
    </row>
    <row r="60" spans="1:7" ht="14.25">
      <c r="A60" s="15">
        <v>31</v>
      </c>
      <c r="B60" s="37" t="s">
        <v>58</v>
      </c>
      <c r="C60" s="30" t="s">
        <v>15</v>
      </c>
      <c r="D60" s="31">
        <f>D59</f>
        <v>84.75999999999999</v>
      </c>
      <c r="E60" s="48"/>
      <c r="F60" s="49"/>
      <c r="G60" s="50"/>
    </row>
    <row r="61" spans="1:7" ht="12.75">
      <c r="A61" s="15">
        <v>32</v>
      </c>
      <c r="B61" s="37" t="s">
        <v>32</v>
      </c>
      <c r="C61" s="30" t="s">
        <v>0</v>
      </c>
      <c r="D61" s="31">
        <f>5*12.4</f>
        <v>62</v>
      </c>
      <c r="E61" s="73"/>
      <c r="F61" s="74"/>
      <c r="G61" s="75"/>
    </row>
    <row r="62" spans="1:7" ht="14.25">
      <c r="A62" s="15">
        <v>33</v>
      </c>
      <c r="B62" s="37" t="s">
        <v>21</v>
      </c>
      <c r="C62" s="30" t="s">
        <v>15</v>
      </c>
      <c r="D62" s="31">
        <f>D59</f>
        <v>84.75999999999999</v>
      </c>
      <c r="E62" s="48"/>
      <c r="F62" s="49"/>
      <c r="G62" s="50"/>
    </row>
    <row r="63" spans="1:7" ht="12.75" customHeight="1">
      <c r="A63" s="15"/>
      <c r="B63" s="37"/>
      <c r="C63" s="22"/>
      <c r="D63" s="15"/>
      <c r="E63" s="48"/>
      <c r="F63" s="49"/>
      <c r="G63" s="50"/>
    </row>
    <row r="64" spans="1:7" ht="15">
      <c r="A64" s="14"/>
      <c r="B64" s="41" t="s">
        <v>25</v>
      </c>
      <c r="C64" s="41"/>
      <c r="D64" s="42"/>
      <c r="E64" s="63"/>
      <c r="F64" s="63"/>
      <c r="G64" s="63"/>
    </row>
    <row r="65" spans="1:7" ht="12.75">
      <c r="A65" s="15"/>
      <c r="B65" s="41" t="s">
        <v>26</v>
      </c>
      <c r="C65" s="41"/>
      <c r="D65" s="15"/>
      <c r="E65" s="51"/>
      <c r="F65" s="51"/>
      <c r="G65" s="51"/>
    </row>
    <row r="66" spans="1:7" ht="12.75">
      <c r="A66" s="15"/>
      <c r="B66" s="41"/>
      <c r="C66" s="41"/>
      <c r="D66" s="15"/>
      <c r="E66" s="51"/>
      <c r="F66" s="51"/>
      <c r="G66" s="51"/>
    </row>
    <row r="67" spans="1:7" ht="12.75">
      <c r="A67" s="43"/>
      <c r="B67" s="44"/>
      <c r="C67" s="28"/>
      <c r="D67" s="45"/>
      <c r="E67" s="46"/>
      <c r="F67" s="46"/>
      <c r="G67" s="46"/>
    </row>
    <row r="68" spans="1:7" ht="12.75">
      <c r="A68" s="26"/>
      <c r="B68" s="16" t="s">
        <v>9</v>
      </c>
      <c r="C68" s="23"/>
      <c r="D68" s="27"/>
      <c r="E68" s="3"/>
      <c r="F68" s="3"/>
      <c r="G68" s="3"/>
    </row>
    <row r="69" spans="1:7" ht="12.75">
      <c r="A69" s="26"/>
      <c r="B69" s="16"/>
      <c r="C69" s="23"/>
      <c r="D69" s="27"/>
      <c r="E69" s="3"/>
      <c r="F69" s="3"/>
      <c r="G69" s="3"/>
    </row>
    <row r="70" spans="1:6" ht="12.75">
      <c r="A70" s="26"/>
      <c r="B70" s="4"/>
      <c r="C70" s="24"/>
      <c r="D70" s="24"/>
      <c r="F70" s="3"/>
    </row>
    <row r="71" spans="1:6" ht="12.75">
      <c r="A71" s="26"/>
      <c r="B71" s="4"/>
      <c r="C71" s="24"/>
      <c r="D71" s="24"/>
      <c r="F71" s="3"/>
    </row>
    <row r="72" spans="1:6" ht="12.75">
      <c r="A72" s="26"/>
      <c r="B72" s="5"/>
      <c r="C72" s="24"/>
      <c r="D72" s="28"/>
      <c r="F72" s="13"/>
    </row>
    <row r="73" spans="1:6" ht="12.75">
      <c r="A73" s="26"/>
      <c r="B73" s="5"/>
      <c r="C73" s="24"/>
      <c r="D73" s="29"/>
      <c r="F73" s="2"/>
    </row>
  </sheetData>
  <sheetProtection/>
  <mergeCells count="50">
    <mergeCell ref="E24:G24"/>
    <mergeCell ref="E63:G63"/>
    <mergeCell ref="E66:G66"/>
    <mergeCell ref="E44:G44"/>
    <mergeCell ref="E31:G31"/>
    <mergeCell ref="E27:G27"/>
    <mergeCell ref="E64:G64"/>
    <mergeCell ref="A15:G15"/>
    <mergeCell ref="A17:G17"/>
    <mergeCell ref="E22:G22"/>
    <mergeCell ref="E23:G23"/>
    <mergeCell ref="A20:A21"/>
    <mergeCell ref="E20:G21"/>
    <mergeCell ref="E60:G60"/>
    <mergeCell ref="E61:G61"/>
    <mergeCell ref="E62:G62"/>
    <mergeCell ref="E39:G39"/>
    <mergeCell ref="E58:G58"/>
    <mergeCell ref="E43:G43"/>
    <mergeCell ref="B20:B21"/>
    <mergeCell ref="E36:G36"/>
    <mergeCell ref="E25:G25"/>
    <mergeCell ref="E26:G26"/>
    <mergeCell ref="E29:G29"/>
    <mergeCell ref="E34:G34"/>
    <mergeCell ref="E48:G48"/>
    <mergeCell ref="E38:G38"/>
    <mergeCell ref="E51:G51"/>
    <mergeCell ref="E32:G32"/>
    <mergeCell ref="E41:G41"/>
    <mergeCell ref="E40:G40"/>
    <mergeCell ref="E37:G37"/>
    <mergeCell ref="E35:G35"/>
    <mergeCell ref="E28:G28"/>
    <mergeCell ref="E33:G33"/>
    <mergeCell ref="E30:G30"/>
    <mergeCell ref="E45:G45"/>
    <mergeCell ref="E46:G46"/>
    <mergeCell ref="E47:G47"/>
    <mergeCell ref="E42:G42"/>
    <mergeCell ref="E57:G57"/>
    <mergeCell ref="E65:G65"/>
    <mergeCell ref="E59:G59"/>
    <mergeCell ref="E49:G49"/>
    <mergeCell ref="E50:G50"/>
    <mergeCell ref="E53:G53"/>
    <mergeCell ref="E54:G54"/>
    <mergeCell ref="E55:G55"/>
    <mergeCell ref="E52:G52"/>
    <mergeCell ref="E56:G56"/>
  </mergeCells>
  <hyperlinks>
    <hyperlink ref="F13:F15" r:id="rId1" display="Фото"/>
    <hyperlink ref="F12" r:id="rId2" display="Фото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2023-06-22T13:20:38Z</cp:lastPrinted>
  <dcterms:created xsi:type="dcterms:W3CDTF">1996-10-08T23:32:33Z</dcterms:created>
  <dcterms:modified xsi:type="dcterms:W3CDTF">2023-06-23T06:31:51Z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