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В" sheetId="1" r:id="rId1"/>
  </sheets>
  <definedNames>
    <definedName name="_xlnm.Print_Area" localSheetId="0">'ДВ'!$A$1:$J$76</definedName>
  </definedNames>
  <calcPr fullCalcOnLoad="1"/>
</workbook>
</file>

<file path=xl/sharedStrings.xml><?xml version="1.0" encoding="utf-8"?>
<sst xmlns="http://schemas.openxmlformats.org/spreadsheetml/2006/main" count="111" uniqueCount="77">
  <si>
    <t>МП</t>
  </si>
  <si>
    <t>№ п/п</t>
  </si>
  <si>
    <t>Наименование работ и затрат</t>
  </si>
  <si>
    <t>СОГЛАСОВАНО:</t>
  </si>
  <si>
    <t>Утверждаю</t>
  </si>
  <si>
    <t>Ед.изм.</t>
  </si>
  <si>
    <t>Кол-во.</t>
  </si>
  <si>
    <t xml:space="preserve">Примечание </t>
  </si>
  <si>
    <r>
      <t>м</t>
    </r>
    <r>
      <rPr>
        <vertAlign val="superscript"/>
        <sz val="10"/>
        <rFont val="Arial"/>
        <family val="2"/>
      </rPr>
      <t>2</t>
    </r>
  </si>
  <si>
    <t>В.А. Гурьева</t>
  </si>
  <si>
    <t>Согласовано</t>
  </si>
  <si>
    <t>Генеральный директор</t>
  </si>
  <si>
    <t>__________________/ Ю.В.Сушко /</t>
  </si>
  <si>
    <t>Н.И. Гребенкин</t>
  </si>
  <si>
    <t>Начальник ОРСР ЧФ АО "АБС Русь"</t>
  </si>
  <si>
    <t>Демонтаж плитки керамической со стен</t>
  </si>
  <si>
    <t>Демонтаж штукатурки до кирпича</t>
  </si>
  <si>
    <t xml:space="preserve">Устройство цементно-песчанной стяжки 5 см </t>
  </si>
  <si>
    <t>Устройство покрытия из керамогранита</t>
  </si>
  <si>
    <t>Ремонт системы электроснабжения согласно утвержденного ТЗ</t>
  </si>
  <si>
    <t>Ремонт системы водоснабжения, канализации согласно утвержденного ТЗ</t>
  </si>
  <si>
    <t>Ремонт системы вытяжной вентиляции согласно утвержденного ТЗ</t>
  </si>
  <si>
    <t>Дефектная ведомость</t>
  </si>
  <si>
    <t>АО "АБС ЗЭиМ Автоматизация"</t>
  </si>
  <si>
    <t>Технический директор по ОФ АО "АБС ЗЭиМ Автоматизация"</t>
  </si>
  <si>
    <t>Проемы</t>
  </si>
  <si>
    <t>Демонтаж дверей деревянных межкомнатных</t>
  </si>
  <si>
    <t>Облицовка стен плиткой керамической с предварительной огрунтовкой</t>
  </si>
  <si>
    <t>Устройство стяжки 10 см с разуклонкой с армированием сеткой А500С d12 мм</t>
  </si>
  <si>
    <t>Огрунтовка основания грунтовкой глубокого проникновения</t>
  </si>
  <si>
    <t>Устройство гидроизоляции самоклеющейся в 1 слой с заводом на стены 30 см</t>
  </si>
  <si>
    <r>
      <t xml:space="preserve">Приложение № 1 к договору </t>
    </r>
    <r>
      <rPr>
        <u val="single"/>
        <sz val="9"/>
        <rFont val="Arial"/>
        <family val="2"/>
      </rPr>
      <t>№ _______________</t>
    </r>
  </si>
  <si>
    <t>__________________//</t>
  </si>
  <si>
    <t>"_____"______________2023г.</t>
  </si>
  <si>
    <r>
      <t xml:space="preserve"> от "</t>
    </r>
    <r>
      <rPr>
        <u val="single"/>
        <sz val="9"/>
        <rFont val="Arial"/>
        <family val="2"/>
      </rPr>
      <t>_______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>____________</t>
    </r>
    <r>
      <rPr>
        <sz val="9"/>
        <rFont val="Arial"/>
        <family val="2"/>
      </rPr>
      <t xml:space="preserve"> 20</t>
    </r>
    <r>
      <rPr>
        <u val="single"/>
        <sz val="9"/>
        <rFont val="Arial"/>
        <family val="2"/>
      </rPr>
      <t>23</t>
    </r>
    <r>
      <rPr>
        <sz val="9"/>
        <rFont val="Arial"/>
        <family val="2"/>
      </rPr>
      <t>г.</t>
    </r>
  </si>
  <si>
    <t>Ремонт полов</t>
  </si>
  <si>
    <t xml:space="preserve">Демонтаж плитки с пола </t>
  </si>
  <si>
    <t>Ремонт потолков</t>
  </si>
  <si>
    <t>Ремонт стен</t>
  </si>
  <si>
    <t>п.м.</t>
  </si>
  <si>
    <t xml:space="preserve">Очистка старой краски с потолка </t>
  </si>
  <si>
    <t>Огрунтовка потолка антиплесень</t>
  </si>
  <si>
    <t>шт.</t>
  </si>
  <si>
    <t>на ремонт помещений мужского и женского санузлов, кладовой в корпусе 3 этаж 3 в осях В-Г/8-10</t>
  </si>
  <si>
    <r>
      <t>10кг/1м</t>
    </r>
    <r>
      <rPr>
        <vertAlign val="superscript"/>
        <sz val="10"/>
        <rFont val="Arial"/>
        <family val="2"/>
      </rPr>
      <t>2</t>
    </r>
  </si>
  <si>
    <t>Демонтаж потолка из металлической вагонки с каркасом</t>
  </si>
  <si>
    <t>Устройство потолка Армстронг</t>
  </si>
  <si>
    <t>Ндо ПП-4,45м; 
планируемая высота помещения 3м.</t>
  </si>
  <si>
    <t>Демонтаж плитки потолочной Армстронг</t>
  </si>
  <si>
    <t>кладовая</t>
  </si>
  <si>
    <t>Монтаж плитки потолочной Армстронг</t>
  </si>
  <si>
    <t>Ремонт рустов потолочных</t>
  </si>
  <si>
    <t xml:space="preserve">Демонтаж МДФ сантехнических перегородок на деревянном каркасе </t>
  </si>
  <si>
    <t>Демонтаж деревянных окон в перегородке</t>
  </si>
  <si>
    <t>Устройство перегородки из ГКЛВ с утеплением 100мм</t>
  </si>
  <si>
    <t xml:space="preserve">Облицовка стен ГКЛВ </t>
  </si>
  <si>
    <t>Нпер=4,45м.</t>
  </si>
  <si>
    <t>Нобл=3,1м.</t>
  </si>
  <si>
    <t>Демонтаж облицовки стен из МДФ под подоконником</t>
  </si>
  <si>
    <t>Улучшенная окраска стен в/э краской за 2 раза</t>
  </si>
  <si>
    <t>Нокр=0,75м.</t>
  </si>
  <si>
    <t>Огрунтовка стен по гипсокартону на высоту Н=3м</t>
  </si>
  <si>
    <t>Монтаж сантехнических перегородок из ЛДСП</t>
  </si>
  <si>
    <t>Н=2м</t>
  </si>
  <si>
    <t>Монтаж и изготовление дверей межкомнатных деревянных ЮККА</t>
  </si>
  <si>
    <t>ДГ 2х0,7-4шт., ДГ 2х0,9-1шт.</t>
  </si>
  <si>
    <t>Демонтаж стяжки пола вместе с гидроизоляцией</t>
  </si>
  <si>
    <t>Демонтаж зеркал</t>
  </si>
  <si>
    <t xml:space="preserve">Монтаж зеркал </t>
  </si>
  <si>
    <t>Устройство лесов строительных</t>
  </si>
  <si>
    <t>керамогранит 60х60</t>
  </si>
  <si>
    <t>Нобл=2,25м.
Плитка Alma Keramika 250х500</t>
  </si>
  <si>
    <t>Демонтаж облицовки колон из фанеры на деревянном каркасе</t>
  </si>
  <si>
    <t>Демонтаж кирпичной перегородки толщиной 250мм</t>
  </si>
  <si>
    <t>Очистка стен от старой краски (за потолком)</t>
  </si>
  <si>
    <t>Н=1,35м</t>
  </si>
  <si>
    <t>Огрунтовка стен антиплесень (за потолком)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</si>
</sst>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75"/>
  <sheetViews>
    <sheetView tabSelected="1" view="pageBreakPreview" zoomScaleSheetLayoutView="100" zoomScalePageLayoutView="0" workbookViewId="0" topLeftCell="A1">
      <selection activeCell="I69" sqref="I69"/>
    </sheetView>
  </sheetViews>
  <sheetFormatPr defaultColWidth="9.140625" defaultRowHeight="12.75"/>
  <cols>
    <col min="1" max="1" width="9.140625" style="12" customWidth="1"/>
    <col min="5" max="5" width="19.421875" style="0" customWidth="1"/>
    <col min="6" max="6" width="18.7109375" style="0" customWidth="1"/>
    <col min="7" max="7" width="9.28125" style="14" bestFit="1" customWidth="1"/>
    <col min="8" max="8" width="11.57421875" style="12" customWidth="1"/>
    <col min="9" max="9" width="18.421875" style="0" customWidth="1"/>
    <col min="10" max="10" width="17.7109375" style="0" customWidth="1"/>
  </cols>
  <sheetData>
    <row r="1" spans="1:8" s="40" customFormat="1" ht="12.75" customHeight="1">
      <c r="A1" s="39"/>
      <c r="H1" s="40" t="s">
        <v>31</v>
      </c>
    </row>
    <row r="2" spans="1:8" s="40" customFormat="1" ht="12.75" customHeight="1">
      <c r="A2" s="39"/>
      <c r="H2" s="40" t="s">
        <v>34</v>
      </c>
    </row>
    <row r="3" spans="1:8" s="40" customFormat="1" ht="12">
      <c r="A3" s="39"/>
      <c r="G3" s="41"/>
      <c r="H3" s="39"/>
    </row>
    <row r="4" spans="1:8" s="40" customFormat="1" ht="12">
      <c r="A4" s="39"/>
      <c r="G4" s="41"/>
      <c r="H4" s="39"/>
    </row>
    <row r="6" spans="1:90" ht="15.75">
      <c r="A6" s="6" t="s">
        <v>10</v>
      </c>
      <c r="B6" s="19"/>
      <c r="C6" s="32"/>
      <c r="D6" s="33"/>
      <c r="F6" s="4"/>
      <c r="G6" s="11"/>
      <c r="I6" s="6" t="s">
        <v>4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</row>
    <row r="7" spans="1:90" ht="12.75">
      <c r="A7" s="7"/>
      <c r="B7" s="20"/>
      <c r="C7" s="7"/>
      <c r="D7" s="10"/>
      <c r="F7" s="4"/>
      <c r="G7" s="11"/>
      <c r="I7" s="7" t="s">
        <v>11</v>
      </c>
      <c r="J7" s="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</row>
    <row r="8" spans="1:90" ht="12.75">
      <c r="A8" s="7"/>
      <c r="B8" s="20"/>
      <c r="C8" s="7"/>
      <c r="D8" s="10"/>
      <c r="F8" s="4"/>
      <c r="G8" s="11"/>
      <c r="I8" s="7" t="s">
        <v>23</v>
      </c>
      <c r="J8" s="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</row>
    <row r="9" spans="1:90" ht="12.75">
      <c r="A9" s="8" t="s">
        <v>32</v>
      </c>
      <c r="B9" s="20"/>
      <c r="C9" s="8"/>
      <c r="D9" s="10"/>
      <c r="F9" s="4"/>
      <c r="G9" s="11"/>
      <c r="I9" s="8" t="s">
        <v>12</v>
      </c>
      <c r="J9" s="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</row>
    <row r="10" spans="1:90" ht="12.75">
      <c r="A10" s="7" t="s">
        <v>33</v>
      </c>
      <c r="B10" s="20"/>
      <c r="C10" s="7"/>
      <c r="D10" s="10"/>
      <c r="F10" s="4"/>
      <c r="G10" s="11"/>
      <c r="I10" s="7" t="s">
        <v>33</v>
      </c>
      <c r="J10" s="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</row>
    <row r="11" spans="1:90" ht="12.75">
      <c r="A11" s="7"/>
      <c r="B11" s="20"/>
      <c r="C11" s="7"/>
      <c r="D11" s="7"/>
      <c r="F11" s="4"/>
      <c r="G11" s="11"/>
      <c r="I11" s="21"/>
      <c r="J11" s="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</row>
    <row r="12" spans="1:10" ht="12.75">
      <c r="A12" s="7" t="s">
        <v>0</v>
      </c>
      <c r="B12" s="20"/>
      <c r="C12" s="7"/>
      <c r="D12" s="7"/>
      <c r="E12" s="2"/>
      <c r="F12" s="2"/>
      <c r="G12" s="12"/>
      <c r="I12" s="7" t="s">
        <v>0</v>
      </c>
      <c r="J12" s="5"/>
    </row>
    <row r="13" spans="1:8" ht="12.75">
      <c r="A13" s="37"/>
      <c r="F13" s="2"/>
      <c r="G13" s="38"/>
      <c r="H13" s="2"/>
    </row>
    <row r="14" spans="1:10" ht="18.75">
      <c r="A14" s="90" t="s">
        <v>22</v>
      </c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15">
      <c r="A15" s="91" t="s">
        <v>43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2:11" ht="15.75" customHeight="1">
      <c r="B16" s="12"/>
      <c r="C16" s="12"/>
      <c r="D16" s="12"/>
      <c r="E16" s="12"/>
      <c r="F16" s="12"/>
      <c r="G16" s="12"/>
      <c r="I16" s="12"/>
      <c r="J16" s="12"/>
      <c r="K16" s="12"/>
    </row>
    <row r="17" spans="1:11" ht="12.7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1:10" ht="22.5" customHeight="1">
      <c r="A18" s="16" t="s">
        <v>1</v>
      </c>
      <c r="B18" s="84" t="s">
        <v>2</v>
      </c>
      <c r="C18" s="85"/>
      <c r="D18" s="85"/>
      <c r="E18" s="85"/>
      <c r="F18" s="85"/>
      <c r="G18" s="15" t="s">
        <v>5</v>
      </c>
      <c r="H18" s="16" t="s">
        <v>6</v>
      </c>
      <c r="I18" s="85" t="s">
        <v>7</v>
      </c>
      <c r="J18" s="85"/>
    </row>
    <row r="19" spans="1:10" ht="15">
      <c r="A19" s="9"/>
      <c r="B19" s="79"/>
      <c r="C19" s="80"/>
      <c r="D19" s="80"/>
      <c r="E19" s="80"/>
      <c r="F19" s="81"/>
      <c r="G19" s="15"/>
      <c r="H19" s="17"/>
      <c r="I19" s="82"/>
      <c r="J19" s="83"/>
    </row>
    <row r="20" spans="1:10" ht="12.75">
      <c r="A20" s="9"/>
      <c r="B20" s="66" t="s">
        <v>35</v>
      </c>
      <c r="C20" s="67"/>
      <c r="D20" s="67"/>
      <c r="E20" s="67"/>
      <c r="F20" s="68"/>
      <c r="G20" s="15"/>
      <c r="H20" s="18"/>
      <c r="I20" s="50"/>
      <c r="J20" s="50"/>
    </row>
    <row r="21" spans="1:10" ht="14.25">
      <c r="A21" s="9">
        <v>1</v>
      </c>
      <c r="B21" s="47" t="s">
        <v>36</v>
      </c>
      <c r="C21" s="48"/>
      <c r="D21" s="48"/>
      <c r="E21" s="48"/>
      <c r="F21" s="49"/>
      <c r="G21" s="15" t="s">
        <v>8</v>
      </c>
      <c r="H21" s="18">
        <f>4.14*2.86+2.75*2.86+3.14*4.14+2.75*3.14</f>
        <v>41.339999999999996</v>
      </c>
      <c r="I21" s="50"/>
      <c r="J21" s="50"/>
    </row>
    <row r="22" spans="1:10" ht="14.25">
      <c r="A22" s="9">
        <v>2</v>
      </c>
      <c r="B22" s="71" t="s">
        <v>66</v>
      </c>
      <c r="C22" s="72"/>
      <c r="D22" s="72"/>
      <c r="E22" s="72"/>
      <c r="F22" s="73"/>
      <c r="G22" s="15" t="s">
        <v>8</v>
      </c>
      <c r="H22" s="18">
        <f>H21</f>
        <v>41.339999999999996</v>
      </c>
      <c r="I22" s="50"/>
      <c r="J22" s="50"/>
    </row>
    <row r="23" spans="1:10" ht="14.25">
      <c r="A23" s="9">
        <v>3</v>
      </c>
      <c r="B23" s="47" t="s">
        <v>17</v>
      </c>
      <c r="C23" s="48"/>
      <c r="D23" s="48"/>
      <c r="E23" s="48"/>
      <c r="F23" s="49"/>
      <c r="G23" s="15" t="s">
        <v>8</v>
      </c>
      <c r="H23" s="18">
        <f>H22</f>
        <v>41.339999999999996</v>
      </c>
      <c r="I23" s="60"/>
      <c r="J23" s="59"/>
    </row>
    <row r="24" spans="1:10" ht="14.25" customHeight="1">
      <c r="A24" s="9">
        <v>4</v>
      </c>
      <c r="B24" s="74" t="s">
        <v>29</v>
      </c>
      <c r="C24" s="75"/>
      <c r="D24" s="75"/>
      <c r="E24" s="75"/>
      <c r="F24" s="76"/>
      <c r="G24" s="15" t="s">
        <v>8</v>
      </c>
      <c r="H24" s="18">
        <f>H23</f>
        <v>41.339999999999996</v>
      </c>
      <c r="I24" s="60"/>
      <c r="J24" s="77"/>
    </row>
    <row r="25" spans="1:10" ht="28.5" customHeight="1">
      <c r="A25" s="9">
        <v>5</v>
      </c>
      <c r="B25" s="51" t="s">
        <v>30</v>
      </c>
      <c r="C25" s="52"/>
      <c r="D25" s="52"/>
      <c r="E25" s="52"/>
      <c r="F25" s="53"/>
      <c r="G25" s="15" t="s">
        <v>8</v>
      </c>
      <c r="H25" s="18">
        <f>2.86*4.14+0.3*2*(2.86+4.14)+2.75*2.86+0.3*0.2*(2.75+2.86)+3.14*4.14+0.3*2*(3.14+4.14)+3.14*2.75+0.3*2*(2.75+3.14)</f>
        <v>53.7786</v>
      </c>
      <c r="I25" s="60"/>
      <c r="J25" s="59"/>
    </row>
    <row r="26" spans="1:10" ht="27" customHeight="1">
      <c r="A26" s="9">
        <v>6</v>
      </c>
      <c r="B26" s="51" t="s">
        <v>28</v>
      </c>
      <c r="C26" s="52"/>
      <c r="D26" s="52"/>
      <c r="E26" s="52"/>
      <c r="F26" s="53"/>
      <c r="G26" s="15" t="s">
        <v>8</v>
      </c>
      <c r="H26" s="18">
        <f>H24</f>
        <v>41.339999999999996</v>
      </c>
      <c r="I26" s="60" t="s">
        <v>44</v>
      </c>
      <c r="J26" s="59"/>
    </row>
    <row r="27" spans="1:10" ht="14.25" customHeight="1">
      <c r="A27" s="9">
        <v>7</v>
      </c>
      <c r="B27" s="51" t="s">
        <v>18</v>
      </c>
      <c r="C27" s="52"/>
      <c r="D27" s="52"/>
      <c r="E27" s="52"/>
      <c r="F27" s="53"/>
      <c r="G27" s="15" t="s">
        <v>8</v>
      </c>
      <c r="H27" s="18">
        <f>H26</f>
        <v>41.339999999999996</v>
      </c>
      <c r="I27" s="60" t="s">
        <v>70</v>
      </c>
      <c r="J27" s="59"/>
    </row>
    <row r="28" spans="1:10" ht="14.25" customHeight="1">
      <c r="A28" s="9"/>
      <c r="B28" s="61"/>
      <c r="C28" s="62"/>
      <c r="D28" s="62"/>
      <c r="E28" s="62"/>
      <c r="F28" s="63"/>
      <c r="G28" s="15"/>
      <c r="H28" s="18"/>
      <c r="I28" s="64"/>
      <c r="J28" s="65"/>
    </row>
    <row r="29" spans="1:10" ht="14.25" customHeight="1">
      <c r="A29" s="9"/>
      <c r="B29" s="66" t="s">
        <v>37</v>
      </c>
      <c r="C29" s="67"/>
      <c r="D29" s="67"/>
      <c r="E29" s="67"/>
      <c r="F29" s="68"/>
      <c r="G29" s="15"/>
      <c r="H29" s="18"/>
      <c r="I29" s="64"/>
      <c r="J29" s="65"/>
    </row>
    <row r="30" spans="1:10" ht="14.25">
      <c r="A30" s="9">
        <v>1</v>
      </c>
      <c r="B30" s="47" t="s">
        <v>45</v>
      </c>
      <c r="C30" s="48"/>
      <c r="D30" s="48"/>
      <c r="E30" s="48"/>
      <c r="F30" s="49"/>
      <c r="G30" s="15" t="s">
        <v>8</v>
      </c>
      <c r="H30" s="18">
        <f>H21</f>
        <v>41.339999999999996</v>
      </c>
      <c r="I30" s="69"/>
      <c r="J30" s="70"/>
    </row>
    <row r="31" spans="1:10" ht="14.25">
      <c r="A31" s="9">
        <v>2</v>
      </c>
      <c r="B31" s="47" t="s">
        <v>48</v>
      </c>
      <c r="C31" s="48"/>
      <c r="D31" s="48"/>
      <c r="E31" s="48"/>
      <c r="F31" s="49"/>
      <c r="G31" s="15" t="s">
        <v>8</v>
      </c>
      <c r="H31" s="18">
        <f>2.27*1.8</f>
        <v>4.086</v>
      </c>
      <c r="I31" s="69" t="s">
        <v>49</v>
      </c>
      <c r="J31" s="70"/>
    </row>
    <row r="32" spans="1:10" ht="14.25" customHeight="1">
      <c r="A32" s="9">
        <v>3</v>
      </c>
      <c r="B32" s="47" t="s">
        <v>40</v>
      </c>
      <c r="C32" s="48"/>
      <c r="D32" s="48"/>
      <c r="E32" s="48"/>
      <c r="F32" s="49"/>
      <c r="G32" s="15" t="s">
        <v>8</v>
      </c>
      <c r="H32" s="18">
        <f>H30*1.6+H31</f>
        <v>70.22999999999999</v>
      </c>
      <c r="I32" s="64"/>
      <c r="J32" s="65"/>
    </row>
    <row r="33" spans="1:10" ht="12.75" customHeight="1">
      <c r="A33" s="9">
        <v>4</v>
      </c>
      <c r="B33" s="47" t="s">
        <v>51</v>
      </c>
      <c r="C33" s="48"/>
      <c r="D33" s="48"/>
      <c r="E33" s="48"/>
      <c r="F33" s="49"/>
      <c r="G33" s="15" t="s">
        <v>39</v>
      </c>
      <c r="H33" s="18">
        <f>7*(2.86+3.14)</f>
        <v>42</v>
      </c>
      <c r="I33" s="64"/>
      <c r="J33" s="65"/>
    </row>
    <row r="34" spans="1:10" ht="14.25">
      <c r="A34" s="9">
        <v>5</v>
      </c>
      <c r="B34" s="47" t="s">
        <v>41</v>
      </c>
      <c r="C34" s="48"/>
      <c r="D34" s="48"/>
      <c r="E34" s="48"/>
      <c r="F34" s="49"/>
      <c r="G34" s="15" t="s">
        <v>8</v>
      </c>
      <c r="H34" s="18">
        <f>H32</f>
        <v>70.22999999999999</v>
      </c>
      <c r="I34" s="64"/>
      <c r="J34" s="65"/>
    </row>
    <row r="35" spans="1:10" ht="27.75" customHeight="1">
      <c r="A35" s="9">
        <v>6</v>
      </c>
      <c r="B35" s="51" t="s">
        <v>46</v>
      </c>
      <c r="C35" s="52"/>
      <c r="D35" s="52"/>
      <c r="E35" s="52"/>
      <c r="F35" s="53"/>
      <c r="G35" s="15" t="s">
        <v>8</v>
      </c>
      <c r="H35" s="18">
        <f>H30</f>
        <v>41.339999999999996</v>
      </c>
      <c r="I35" s="69" t="s">
        <v>47</v>
      </c>
      <c r="J35" s="70"/>
    </row>
    <row r="36" spans="1:10" ht="14.25">
      <c r="A36" s="9">
        <v>7</v>
      </c>
      <c r="B36" s="47" t="s">
        <v>50</v>
      </c>
      <c r="C36" s="48"/>
      <c r="D36" s="48"/>
      <c r="E36" s="48"/>
      <c r="F36" s="49"/>
      <c r="G36" s="15" t="s">
        <v>8</v>
      </c>
      <c r="H36" s="18">
        <f>2.27*1.8</f>
        <v>4.086</v>
      </c>
      <c r="I36" s="69" t="s">
        <v>49</v>
      </c>
      <c r="J36" s="70"/>
    </row>
    <row r="37" spans="1:10" ht="14.25">
      <c r="A37" s="9">
        <v>8</v>
      </c>
      <c r="B37" s="47" t="s">
        <v>69</v>
      </c>
      <c r="C37" s="48"/>
      <c r="D37" s="48"/>
      <c r="E37" s="48"/>
      <c r="F37" s="49"/>
      <c r="G37" s="15" t="s">
        <v>8</v>
      </c>
      <c r="H37" s="18">
        <f>H30+H36</f>
        <v>45.425999999999995</v>
      </c>
      <c r="I37" s="64"/>
      <c r="J37" s="65"/>
    </row>
    <row r="38" spans="1:10" ht="12.75">
      <c r="A38" s="9"/>
      <c r="B38" s="61"/>
      <c r="C38" s="62"/>
      <c r="D38" s="62"/>
      <c r="E38" s="62"/>
      <c r="F38" s="63"/>
      <c r="G38" s="15"/>
      <c r="H38" s="18"/>
      <c r="I38" s="64"/>
      <c r="J38" s="65"/>
    </row>
    <row r="39" spans="1:10" ht="12.75">
      <c r="A39" s="9"/>
      <c r="B39" s="66" t="s">
        <v>38</v>
      </c>
      <c r="C39" s="67"/>
      <c r="D39" s="67"/>
      <c r="E39" s="67"/>
      <c r="F39" s="68"/>
      <c r="G39" s="15"/>
      <c r="H39" s="17"/>
      <c r="I39" s="50"/>
      <c r="J39" s="50"/>
    </row>
    <row r="40" spans="1:10" ht="14.25">
      <c r="A40" s="9">
        <v>1</v>
      </c>
      <c r="B40" s="47" t="s">
        <v>15</v>
      </c>
      <c r="C40" s="48"/>
      <c r="D40" s="48"/>
      <c r="E40" s="48"/>
      <c r="F40" s="49"/>
      <c r="G40" s="15" t="s">
        <v>8</v>
      </c>
      <c r="H40" s="18">
        <f>(4.14*2+2.86)*3.1+2.86*2+(2.75*2+2.86)*3.1+2.86*2-1.9*2.1-0.7*2-0.65*1.9+(4.14*2+3.14)*3.1+3.14*2+(2.75*2+3.14)*3.1+3.14*2-1.64*2.11-0.9*1.95-2*0.6-0.67*1.9+(2.86+3.14)*0.95</f>
        <v>138.0226</v>
      </c>
      <c r="I40" s="58"/>
      <c r="J40" s="59"/>
    </row>
    <row r="41" spans="1:10" ht="14.25">
      <c r="A41" s="9">
        <v>2</v>
      </c>
      <c r="B41" s="47" t="s">
        <v>16</v>
      </c>
      <c r="C41" s="48"/>
      <c r="D41" s="48"/>
      <c r="E41" s="48"/>
      <c r="F41" s="49"/>
      <c r="G41" s="15" t="s">
        <v>8</v>
      </c>
      <c r="H41" s="18">
        <f>(4.14*2+2.86)*3.1+2.86*2+(2.75*2+2.86)*3.1+2.86*2-1.9*2.1-0.7*2-0.65*1.9+(4.14*2+3.14)*3.1+3.14*2+(2.75*2+3.14)*3.1+3.14*2-1.64*2.11-0.9*1.95-2*0.6-0.67*1.9</f>
        <v>132.32260000000002</v>
      </c>
      <c r="I41" s="60"/>
      <c r="J41" s="59"/>
    </row>
    <row r="42" spans="1:10" ht="14.25" customHeight="1">
      <c r="A42" s="9">
        <v>3</v>
      </c>
      <c r="B42" s="47" t="s">
        <v>52</v>
      </c>
      <c r="C42" s="48"/>
      <c r="D42" s="48"/>
      <c r="E42" s="48"/>
      <c r="F42" s="49"/>
      <c r="G42" s="15" t="s">
        <v>8</v>
      </c>
      <c r="H42" s="18">
        <f>4.14*2.11+1.3*2.11*2-0.7*1.9*3+3*2.11+1.36*2*2.11-0.7*1.9*3</f>
        <v>18.3106</v>
      </c>
      <c r="I42" s="58"/>
      <c r="J42" s="59"/>
    </row>
    <row r="43" spans="1:10" ht="14.25">
      <c r="A43" s="9">
        <v>4</v>
      </c>
      <c r="B43" s="47" t="s">
        <v>72</v>
      </c>
      <c r="C43" s="48"/>
      <c r="D43" s="48"/>
      <c r="E43" s="48"/>
      <c r="F43" s="49"/>
      <c r="G43" s="15" t="s">
        <v>8</v>
      </c>
      <c r="H43" s="18">
        <f>(0.25+0.38+0.36*2+0.24+0.41)*3.1</f>
        <v>6.2</v>
      </c>
      <c r="I43" s="60"/>
      <c r="J43" s="59"/>
    </row>
    <row r="44" spans="1:10" ht="14.25">
      <c r="A44" s="9">
        <v>5</v>
      </c>
      <c r="B44" s="47" t="s">
        <v>58</v>
      </c>
      <c r="C44" s="48"/>
      <c r="D44" s="48"/>
      <c r="E44" s="48"/>
      <c r="F44" s="49"/>
      <c r="G44" s="15" t="s">
        <v>8</v>
      </c>
      <c r="H44" s="18">
        <f>(2.86+3.14)*1.95-2</f>
        <v>9.7</v>
      </c>
      <c r="I44" s="60"/>
      <c r="J44" s="59"/>
    </row>
    <row r="45" spans="1:10" ht="14.25">
      <c r="A45" s="9">
        <v>6</v>
      </c>
      <c r="B45" s="47" t="s">
        <v>53</v>
      </c>
      <c r="C45" s="48"/>
      <c r="D45" s="48"/>
      <c r="E45" s="48"/>
      <c r="F45" s="49"/>
      <c r="G45" s="15" t="s">
        <v>8</v>
      </c>
      <c r="H45" s="18">
        <f>(3.14+2.86)*1.1</f>
        <v>6.6000000000000005</v>
      </c>
      <c r="I45" s="60"/>
      <c r="J45" s="59"/>
    </row>
    <row r="46" spans="1:10" ht="14.25">
      <c r="A46" s="9">
        <v>7</v>
      </c>
      <c r="B46" s="47" t="s">
        <v>73</v>
      </c>
      <c r="C46" s="48"/>
      <c r="D46" s="48"/>
      <c r="E46" s="48"/>
      <c r="F46" s="49"/>
      <c r="G46" s="15" t="s">
        <v>8</v>
      </c>
      <c r="H46" s="18">
        <f>(3.14+2.86)*2-2*0.6*2</f>
        <v>9.6</v>
      </c>
      <c r="I46" s="60"/>
      <c r="J46" s="59"/>
    </row>
    <row r="47" spans="1:10" ht="14.25">
      <c r="A47" s="9">
        <v>8</v>
      </c>
      <c r="B47" s="47" t="s">
        <v>54</v>
      </c>
      <c r="C47" s="48"/>
      <c r="D47" s="48"/>
      <c r="E47" s="48"/>
      <c r="F47" s="49"/>
      <c r="G47" s="15" t="s">
        <v>8</v>
      </c>
      <c r="H47" s="18">
        <f>(3.14+2.86)*4.45-2*0.7*2</f>
        <v>23.900000000000002</v>
      </c>
      <c r="I47" s="60" t="s">
        <v>56</v>
      </c>
      <c r="J47" s="59"/>
    </row>
    <row r="48" spans="1:10" ht="14.25">
      <c r="A48" s="9">
        <v>9</v>
      </c>
      <c r="B48" s="51" t="s">
        <v>55</v>
      </c>
      <c r="C48" s="52"/>
      <c r="D48" s="52"/>
      <c r="E48" s="52"/>
      <c r="F48" s="53"/>
      <c r="G48" s="15" t="s">
        <v>8</v>
      </c>
      <c r="H48" s="18">
        <f>(4.14+2.86)*2*3.1+(2.75+2.86)*2*3.1-1.9*2.1-0.7*2*2+(4.14+3.14)*2*3.1+(2.75+3.14)*2*3.1-1.64*2.11-0.9*2-2*0.7*2</f>
        <v>144.98559999999998</v>
      </c>
      <c r="I48" s="54" t="s">
        <v>57</v>
      </c>
      <c r="J48" s="50"/>
    </row>
    <row r="49" spans="1:10" ht="14.25">
      <c r="A49" s="9">
        <v>10</v>
      </c>
      <c r="B49" s="47" t="s">
        <v>74</v>
      </c>
      <c r="C49" s="48"/>
      <c r="D49" s="48"/>
      <c r="E49" s="48"/>
      <c r="F49" s="49"/>
      <c r="G49" s="15" t="s">
        <v>8</v>
      </c>
      <c r="H49" s="18">
        <f>(4.14*2+2.86)*1.35+(2.75*2+2.86)*1.35-1.9*1.1+(4.14*2+3.14)*1.35+(2.75*2+3.14)*1.35-1.64*1.1</f>
        <v>49.512</v>
      </c>
      <c r="I49" s="93" t="s">
        <v>75</v>
      </c>
      <c r="J49" s="70"/>
    </row>
    <row r="50" spans="1:10" ht="14.25">
      <c r="A50" s="9">
        <v>11</v>
      </c>
      <c r="B50" s="47" t="s">
        <v>76</v>
      </c>
      <c r="C50" s="48"/>
      <c r="D50" s="48"/>
      <c r="E50" s="48"/>
      <c r="F50" s="49"/>
      <c r="G50" s="15" t="s">
        <v>8</v>
      </c>
      <c r="H50" s="18">
        <f>H49</f>
        <v>49.512</v>
      </c>
      <c r="I50" s="64"/>
      <c r="J50" s="65"/>
    </row>
    <row r="51" spans="1:10" ht="24.75" customHeight="1">
      <c r="A51" s="9">
        <v>12</v>
      </c>
      <c r="B51" s="51" t="s">
        <v>27</v>
      </c>
      <c r="C51" s="52"/>
      <c r="D51" s="52"/>
      <c r="E51" s="52"/>
      <c r="F51" s="53"/>
      <c r="G51" s="15" t="s">
        <v>8</v>
      </c>
      <c r="H51" s="18">
        <f>(4.14+2.86)*2*2.25+(2.75+2.86)*2*2.25-1.9*1.25-0.7*2*2+(4.14+3.14)*2*2.25+(2.75+3.14)*2*2.25-1.64*1.25-0.9*2-2*0.7*2</f>
        <v>104.18500000000002</v>
      </c>
      <c r="I51" s="78" t="s">
        <v>71</v>
      </c>
      <c r="J51" s="50"/>
    </row>
    <row r="52" spans="1:10" ht="14.25">
      <c r="A52" s="9">
        <v>13</v>
      </c>
      <c r="B52" s="47" t="s">
        <v>61</v>
      </c>
      <c r="C52" s="48"/>
      <c r="D52" s="48"/>
      <c r="E52" s="48"/>
      <c r="F52" s="49"/>
      <c r="G52" s="15" t="s">
        <v>8</v>
      </c>
      <c r="H52" s="18">
        <f>(4.14+2.86)*2*3+(2.75+2.86)*2*3-1.9*2.92-0.7*2-0.65*1.9+(4.14+3.14)*2*3+(2.75+3.14)*2*3-1.64*2.92-0.9*1.95-2*0.6-0.67*1.9</f>
        <v>137.4802</v>
      </c>
      <c r="I52" s="64"/>
      <c r="J52" s="65"/>
    </row>
    <row r="53" spans="1:10" ht="14.25" customHeight="1">
      <c r="A53" s="9">
        <v>14</v>
      </c>
      <c r="B53" s="47" t="s">
        <v>62</v>
      </c>
      <c r="C53" s="48"/>
      <c r="D53" s="48"/>
      <c r="E53" s="48"/>
      <c r="F53" s="49"/>
      <c r="G53" s="15" t="s">
        <v>8</v>
      </c>
      <c r="H53" s="18">
        <f>1.3*2*2+4.14*2+3*2+1.3*2*2</f>
        <v>24.68</v>
      </c>
      <c r="I53" s="54" t="s">
        <v>63</v>
      </c>
      <c r="J53" s="50"/>
    </row>
    <row r="54" spans="1:10" ht="14.25">
      <c r="A54" s="9">
        <v>15</v>
      </c>
      <c r="B54" s="51" t="s">
        <v>59</v>
      </c>
      <c r="C54" s="52"/>
      <c r="D54" s="52"/>
      <c r="E54" s="52"/>
      <c r="F54" s="53"/>
      <c r="G54" s="15" t="s">
        <v>8</v>
      </c>
      <c r="H54" s="18">
        <f>(4.14+2.86)*2*0.75+(2.75+2.86)*2*0.75-1.9*0.75+(4.14+3.14)*2*0.75+(2.75+3.14)*2*0.75-1.64*0.75</f>
        <v>36.015</v>
      </c>
      <c r="I54" s="60" t="s">
        <v>60</v>
      </c>
      <c r="J54" s="59"/>
    </row>
    <row r="55" spans="1:10" ht="12.75">
      <c r="A55" s="9">
        <v>16</v>
      </c>
      <c r="B55" s="51" t="s">
        <v>67</v>
      </c>
      <c r="C55" s="52"/>
      <c r="D55" s="52"/>
      <c r="E55" s="52"/>
      <c r="F55" s="53"/>
      <c r="G55" s="15" t="s">
        <v>42</v>
      </c>
      <c r="H55" s="17">
        <f>6+2</f>
        <v>8</v>
      </c>
      <c r="I55" s="45"/>
      <c r="J55" s="46"/>
    </row>
    <row r="56" spans="1:10" ht="12.75">
      <c r="A56" s="9">
        <v>17</v>
      </c>
      <c r="B56" s="51" t="s">
        <v>68</v>
      </c>
      <c r="C56" s="52"/>
      <c r="D56" s="52"/>
      <c r="E56" s="52"/>
      <c r="F56" s="53"/>
      <c r="G56" s="15" t="s">
        <v>42</v>
      </c>
      <c r="H56" s="17">
        <f>6+2</f>
        <v>8</v>
      </c>
      <c r="I56" s="45"/>
      <c r="J56" s="46"/>
    </row>
    <row r="57" spans="1:10" ht="12.75">
      <c r="A57" s="9"/>
      <c r="B57" s="51"/>
      <c r="C57" s="52"/>
      <c r="D57" s="52"/>
      <c r="E57" s="52"/>
      <c r="F57" s="53"/>
      <c r="G57" s="15"/>
      <c r="H57" s="17"/>
      <c r="I57" s="45"/>
      <c r="J57" s="46"/>
    </row>
    <row r="58" spans="1:10" ht="12.75">
      <c r="A58" s="9"/>
      <c r="B58" s="51"/>
      <c r="C58" s="52"/>
      <c r="D58" s="52"/>
      <c r="E58" s="52"/>
      <c r="F58" s="53"/>
      <c r="G58" s="15"/>
      <c r="H58" s="17"/>
      <c r="I58" s="45"/>
      <c r="J58" s="46"/>
    </row>
    <row r="59" spans="1:10" ht="12.75">
      <c r="A59" s="9"/>
      <c r="B59" s="55" t="s">
        <v>25</v>
      </c>
      <c r="C59" s="56"/>
      <c r="D59" s="56"/>
      <c r="E59" s="56"/>
      <c r="F59" s="57"/>
      <c r="G59" s="31"/>
      <c r="H59" s="31"/>
      <c r="I59" s="50"/>
      <c r="J59" s="50"/>
    </row>
    <row r="60" spans="1:10" ht="14.25">
      <c r="A60" s="9">
        <v>1</v>
      </c>
      <c r="B60" s="51" t="s">
        <v>26</v>
      </c>
      <c r="C60" s="52"/>
      <c r="D60" s="52"/>
      <c r="E60" s="52"/>
      <c r="F60" s="53"/>
      <c r="G60" s="15" t="s">
        <v>8</v>
      </c>
      <c r="H60" s="18">
        <f>0.7*2+0.65*1.9+0.67*1.87+0.6*2+0.9*1.95+0.7*1.9*6</f>
        <v>14.822899999999999</v>
      </c>
      <c r="I60" s="54"/>
      <c r="J60" s="50"/>
    </row>
    <row r="61" spans="1:10" ht="14.25">
      <c r="A61" s="9">
        <v>2</v>
      </c>
      <c r="B61" s="42" t="s">
        <v>64</v>
      </c>
      <c r="C61" s="43"/>
      <c r="D61" s="43"/>
      <c r="E61" s="43"/>
      <c r="F61" s="44"/>
      <c r="G61" s="15" t="s">
        <v>8</v>
      </c>
      <c r="H61" s="18">
        <f>2*0.7*4+2*0.9</f>
        <v>7.3999999999999995</v>
      </c>
      <c r="I61" s="54" t="s">
        <v>65</v>
      </c>
      <c r="J61" s="50"/>
    </row>
    <row r="62" spans="1:10" ht="12.75">
      <c r="A62" s="9"/>
      <c r="B62" s="42"/>
      <c r="C62" s="43"/>
      <c r="D62" s="43"/>
      <c r="E62" s="43"/>
      <c r="F62" s="44"/>
      <c r="G62" s="15"/>
      <c r="H62" s="17"/>
      <c r="I62" s="50"/>
      <c r="J62" s="50"/>
    </row>
    <row r="63" spans="1:10" ht="12.75">
      <c r="A63" s="9"/>
      <c r="B63" s="86" t="s">
        <v>19</v>
      </c>
      <c r="C63" s="87"/>
      <c r="D63" s="87"/>
      <c r="E63" s="87"/>
      <c r="F63" s="88"/>
      <c r="G63" s="15"/>
      <c r="H63" s="17"/>
      <c r="I63" s="50"/>
      <c r="J63" s="50"/>
    </row>
    <row r="64" spans="1:10" ht="12.75">
      <c r="A64" s="9"/>
      <c r="B64" s="34" t="s">
        <v>20</v>
      </c>
      <c r="C64" s="35"/>
      <c r="D64" s="35"/>
      <c r="E64" s="35"/>
      <c r="F64" s="35"/>
      <c r="G64" s="36"/>
      <c r="H64" s="17"/>
      <c r="I64" s="50"/>
      <c r="J64" s="50"/>
    </row>
    <row r="65" spans="1:10" ht="12.75">
      <c r="A65" s="9"/>
      <c r="B65" s="34" t="s">
        <v>21</v>
      </c>
      <c r="C65" s="34"/>
      <c r="D65" s="34"/>
      <c r="E65" s="34"/>
      <c r="F65" s="34"/>
      <c r="G65" s="15"/>
      <c r="H65" s="17"/>
      <c r="I65" s="50"/>
      <c r="J65" s="50"/>
    </row>
    <row r="66" spans="1:10" ht="12.75">
      <c r="A66" s="9"/>
      <c r="B66" s="42"/>
      <c r="C66" s="43"/>
      <c r="D66" s="43"/>
      <c r="E66" s="43"/>
      <c r="F66" s="44"/>
      <c r="G66" s="15"/>
      <c r="H66" s="17"/>
      <c r="I66" s="50"/>
      <c r="J66" s="50"/>
    </row>
    <row r="70" spans="1:10" ht="12.75">
      <c r="A70" s="22"/>
      <c r="B70" s="23" t="s">
        <v>3</v>
      </c>
      <c r="C70" s="24"/>
      <c r="D70" s="24"/>
      <c r="E70" s="24"/>
      <c r="F70" s="24"/>
      <c r="G70" s="25"/>
      <c r="H70" s="22"/>
      <c r="I70" s="3"/>
      <c r="J70" s="3"/>
    </row>
    <row r="71" spans="1:10" ht="12.75">
      <c r="A71" s="22"/>
      <c r="B71" s="23"/>
      <c r="C71" s="24"/>
      <c r="D71" s="24"/>
      <c r="E71" s="24"/>
      <c r="F71" s="24"/>
      <c r="G71" s="25"/>
      <c r="H71" s="22"/>
      <c r="I71" s="3"/>
      <c r="J71" s="3"/>
    </row>
    <row r="72" spans="1:9" ht="12.75">
      <c r="A72" s="22"/>
      <c r="B72" s="24" t="s">
        <v>24</v>
      </c>
      <c r="C72" s="26"/>
      <c r="D72" s="27"/>
      <c r="E72" s="3"/>
      <c r="F72" s="3"/>
      <c r="G72" s="13"/>
      <c r="H72" s="13"/>
      <c r="I72" s="3" t="s">
        <v>13</v>
      </c>
    </row>
    <row r="73" spans="1:9" ht="12.75">
      <c r="A73" s="22"/>
      <c r="B73" s="28"/>
      <c r="C73" s="28"/>
      <c r="D73" s="28"/>
      <c r="E73" s="1"/>
      <c r="F73" s="3"/>
      <c r="G73" s="13"/>
      <c r="H73" s="29"/>
      <c r="I73" s="1"/>
    </row>
    <row r="74" spans="1:9" ht="12.75">
      <c r="A74" s="22"/>
      <c r="B74" s="28" t="s">
        <v>14</v>
      </c>
      <c r="C74" s="28"/>
      <c r="D74" s="5"/>
      <c r="E74" s="5"/>
      <c r="F74" s="1"/>
      <c r="G74" s="12"/>
      <c r="H74" s="10"/>
      <c r="I74" s="5" t="s">
        <v>9</v>
      </c>
    </row>
    <row r="75" spans="1:10" ht="12.75">
      <c r="A75" s="30"/>
      <c r="B75" s="28"/>
      <c r="C75" s="28"/>
      <c r="D75" s="28"/>
      <c r="E75" s="1"/>
      <c r="F75" s="1"/>
      <c r="G75" s="12"/>
      <c r="H75" s="29"/>
      <c r="J75" s="1"/>
    </row>
  </sheetData>
  <sheetProtection/>
  <mergeCells count="99">
    <mergeCell ref="B49:F49"/>
    <mergeCell ref="I49:J49"/>
    <mergeCell ref="B52:F52"/>
    <mergeCell ref="I52:J52"/>
    <mergeCell ref="B55:F55"/>
    <mergeCell ref="I55:J55"/>
    <mergeCell ref="B47:F47"/>
    <mergeCell ref="I47:J47"/>
    <mergeCell ref="B48:F48"/>
    <mergeCell ref="I48:J48"/>
    <mergeCell ref="B44:F44"/>
    <mergeCell ref="I44:J44"/>
    <mergeCell ref="B43:F43"/>
    <mergeCell ref="I43:J43"/>
    <mergeCell ref="B45:F45"/>
    <mergeCell ref="I45:J45"/>
    <mergeCell ref="B46:F46"/>
    <mergeCell ref="I46:J46"/>
    <mergeCell ref="I19:J19"/>
    <mergeCell ref="B19:F19"/>
    <mergeCell ref="B31:F31"/>
    <mergeCell ref="I31:J31"/>
    <mergeCell ref="B36:F36"/>
    <mergeCell ref="I36:J36"/>
    <mergeCell ref="B33:F33"/>
    <mergeCell ref="I33:J33"/>
    <mergeCell ref="B38:F38"/>
    <mergeCell ref="B28:F28"/>
    <mergeCell ref="I28:J28"/>
    <mergeCell ref="I29:J29"/>
    <mergeCell ref="I38:J38"/>
    <mergeCell ref="I24:J24"/>
    <mergeCell ref="B24:F24"/>
    <mergeCell ref="B29:F29"/>
    <mergeCell ref="B37:F37"/>
    <mergeCell ref="I37:J37"/>
    <mergeCell ref="B59:F59"/>
    <mergeCell ref="I59:J59"/>
    <mergeCell ref="I51:J51"/>
    <mergeCell ref="B58:F58"/>
    <mergeCell ref="I26:J26"/>
    <mergeCell ref="I58:J58"/>
    <mergeCell ref="B32:F32"/>
    <mergeCell ref="I32:J32"/>
    <mergeCell ref="B39:F39"/>
    <mergeCell ref="I39:J39"/>
    <mergeCell ref="I63:J63"/>
    <mergeCell ref="I25:J25"/>
    <mergeCell ref="I53:J53"/>
    <mergeCell ref="B60:F60"/>
    <mergeCell ref="A14:J14"/>
    <mergeCell ref="A15:J15"/>
    <mergeCell ref="B61:F61"/>
    <mergeCell ref="I61:J61"/>
    <mergeCell ref="B40:F40"/>
    <mergeCell ref="B57:F57"/>
    <mergeCell ref="B26:F26"/>
    <mergeCell ref="B22:F22"/>
    <mergeCell ref="B25:F25"/>
    <mergeCell ref="B23:F23"/>
    <mergeCell ref="I23:J23"/>
    <mergeCell ref="I65:J65"/>
    <mergeCell ref="B35:F35"/>
    <mergeCell ref="I35:J35"/>
    <mergeCell ref="B27:F27"/>
    <mergeCell ref="I27:J27"/>
    <mergeCell ref="I60:J60"/>
    <mergeCell ref="A17:K17"/>
    <mergeCell ref="I22:J22"/>
    <mergeCell ref="B42:F42"/>
    <mergeCell ref="I42:J42"/>
    <mergeCell ref="B21:F21"/>
    <mergeCell ref="I18:J18"/>
    <mergeCell ref="I57:J57"/>
    <mergeCell ref="B56:F56"/>
    <mergeCell ref="I56:J56"/>
    <mergeCell ref="B20:F20"/>
    <mergeCell ref="B66:F66"/>
    <mergeCell ref="I66:J66"/>
    <mergeCell ref="B51:F51"/>
    <mergeCell ref="B63:F63"/>
    <mergeCell ref="B62:F62"/>
    <mergeCell ref="I62:J62"/>
    <mergeCell ref="I64:J64"/>
    <mergeCell ref="B53:F53"/>
    <mergeCell ref="I20:J20"/>
    <mergeCell ref="B18:F18"/>
    <mergeCell ref="I21:J21"/>
    <mergeCell ref="I40:J40"/>
    <mergeCell ref="B30:F30"/>
    <mergeCell ref="I30:J30"/>
    <mergeCell ref="B41:F41"/>
    <mergeCell ref="I41:J41"/>
    <mergeCell ref="B34:F34"/>
    <mergeCell ref="I34:J34"/>
    <mergeCell ref="B50:F50"/>
    <mergeCell ref="I50:J50"/>
    <mergeCell ref="B54:F54"/>
    <mergeCell ref="I54:J54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usvorsr1</cp:lastModifiedBy>
  <cp:lastPrinted>2023-02-15T09:53:12Z</cp:lastPrinted>
  <dcterms:created xsi:type="dcterms:W3CDTF">1996-10-08T23:32:33Z</dcterms:created>
  <dcterms:modified xsi:type="dcterms:W3CDTF">2023-02-15T09:53:14Z</dcterms:modified>
  <cp:category/>
  <cp:version/>
  <cp:contentType/>
  <cp:contentStatus/>
</cp:coreProperties>
</file>